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e63dc96f7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c2fcc8694ce449dc"/>
    <x:sheet xmlns:r="http://schemas.openxmlformats.org/officeDocument/2006/relationships" name="ورودی‌ها" sheetId="2" r:id="R4e294d5077fe457f"/>
    <x:sheet xmlns:r="http://schemas.openxmlformats.org/officeDocument/2006/relationships" name="مواد اولیه" sheetId="3" r:id="R14d0c25b0aa64aff"/>
    <x:sheet xmlns:r="http://schemas.openxmlformats.org/officeDocument/2006/relationships" name="هزینه‌های متغیر" sheetId="4" r:id="R3230104271494191"/>
    <x:sheet xmlns:r="http://schemas.openxmlformats.org/officeDocument/2006/relationships" name="کنترل" sheetId="5" r:id="Rad1e276a75d14e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;[Red](#,##0.0);-"/>
    <x:numFmt numFmtId="201" formatCode="0.0%;[Red](0.0%);-"/>
    <x:numFmt numFmtId="202" formatCode="#,##0;[Red](#,##0);-"/>
    <x:numFmt numFmtId="203" formatCode="0.0"/>
    <x:numFmt numFmtId="204" formatCode="#,##0.000"/>
    <x:numFmt numFmtId="205" formatCode="#,##0.0"/>
    <x:numFmt numFmtId="206" formatCode="0"/>
  </x:numFmts>
  <x:fonts count="17">
    <x:font>
      <x:sz val="11"/>
      <x:name val="Carlito"/>
    </x:font>
    <x:font>
      <x:b/>
      <x:sz val="18"/>
      <x:color rgb="FFFFFFFF"/>
      <x:name val="Arial"/>
    </x:font>
    <x:font>
      <x:sz val="9"/>
      <x:color rgb="FF74695F"/>
      <x:name val="Arial"/>
    </x:font>
    <x:font>
      <x:b/>
      <x:sz val="11"/>
      <x:color rgb="FF2B2119"/>
      <x:name val="Arial"/>
    </x:font>
    <x:font>
      <x:sz val="11"/>
      <x:color rgb="FF2B2119"/>
      <x:name val="Arial"/>
    </x:font>
    <x:font>
      <x:sz val="11"/>
      <x:color rgb="FF0000FF"/>
      <x:name val="Arial"/>
    </x:font>
    <x:font>
      <x:sz val="11"/>
      <x:color rgb="FF008000"/>
      <x:name val="Arial"/>
    </x:font>
    <x:font>
      <x:sz val="11"/>
      <x:color rgb="FFA84A3D"/>
      <x:name val="Arial"/>
    </x:font>
    <x:font>
      <x:b/>
      <x:sz val="11"/>
      <x:color rgb="FFFFFFFF"/>
      <x:name val="Arial"/>
    </x:font>
    <x:font>
      <x:sz val="11"/>
      <x:color rgb="FF74695F"/>
      <x:name val="Arial"/>
    </x:font>
    <x:font>
      <x:b/>
      <x:sz val="9"/>
      <x:color rgb="FF74695F"/>
      <x:name val="Arial"/>
    </x:font>
    <x:font>
      <x:b/>
      <x:sz val="15"/>
      <x:color rgb="FF2B2119"/>
      <x:name val="Arial"/>
    </x:font>
    <x:font>
      <x:b/>
      <x:sz val="10"/>
      <x:color rgb="FF2B2119"/>
      <x:name val="Arial"/>
    </x:font>
    <x:font>
      <x:sz val="11"/>
      <x:name val="Arial"/>
    </x:font>
    <x:font>
      <x:sz val="9"/>
      <x:color rgb="FFFFFFFF"/>
      <x:name val="Arial"/>
    </x:font>
    <x:font>
      <x:b/>
      <x:sz val="14"/>
      <x:color rgb="FF2B2119"/>
      <x:name val="Arial"/>
    </x:font>
    <x:font>
      <x:b/>
      <x:sz val="18"/>
      <x:color rgb="FFA84A3D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2B2119"/>
      </x:patternFill>
    </x:fill>
    <x:fill>
      <x:patternFill patternType="solid">
        <x:fgColor rgb="FFF8F2E9"/>
      </x:patternFill>
    </x:fill>
    <x:fill>
      <x:patternFill patternType="solid">
        <x:fgColor rgb="FFD9AA63"/>
      </x:patternFill>
    </x:fill>
    <x:fill>
      <x:patternFill patternType="solid">
        <x:fgColor rgb="FFFFF6CC"/>
      </x:patternFill>
    </x:fill>
    <x:fill>
      <x:patternFill patternType="solid">
        <x:fgColor rgb="FFFFFFFF"/>
      </x:patternFill>
    </x:fill>
    <x:fill>
      <x:patternFill patternType="solid">
        <x:fgColor rgb="FFF8E9E6"/>
      </x:patternFill>
    </x:fill>
    <x:fill>
      <x:patternFill patternType="solid">
        <x:fgColor rgb="FF956326"/>
      </x:patternFill>
    </x:fill>
    <x:fill>
      <x:patternFill patternType="solid">
        <x:fgColor rgb="FFE7F2EC"/>
      </x:patternFill>
    </x:fill>
  </x:fills>
  <x:borders count="30">
    <x:border/>
    <x:border>
      <x:left style="thin">
        <x:color rgb="FF956326"/>
      </x:left>
      <x:top style="thin">
        <x:color rgb="FF956326"/>
      </x:top>
      <x:bottom style="thin">
        <x:color rgb="FF956326"/>
      </x:bottom>
    </x:border>
    <x:border>
      <x:right style="thin">
        <x:color rgb="FF956326"/>
      </x:right>
      <x:top style="thin">
        <x:color rgb="FF956326"/>
      </x:top>
      <x:bottom style="thin">
        <x:color rgb="FF956326"/>
      </x:bottom>
    </x:border>
    <x:border>
      <x:left style="thin">
        <x:color rgb="FFDED2C4"/>
      </x:left>
      <x:right style="thin">
        <x:color rgb="FFDED2C4"/>
      </x:right>
      <x:top style="thin">
        <x:color rgb="FFDED2C4"/>
      </x:top>
    </x:border>
    <x:border>
      <x:left style="thin">
        <x:color rgb="FFDED2C4"/>
      </x:left>
      <x:right style="thin">
        <x:color rgb="FFDED2C4"/>
      </x:right>
    </x:border>
    <x:border>
      <x:left style="thin">
        <x:color rgb="FFDED2C4"/>
      </x:left>
      <x:right style="thin">
        <x:color rgb="FFDED2C4"/>
      </x:right>
      <x:bottom style="thin">
        <x:color rgb="FFDED2C4"/>
      </x:bottom>
    </x:border>
    <x:border>
      <x:top style="double">
        <x:color rgb="FF956326"/>
      </x:top>
    </x:border>
    <x:border>
      <x:left style="thin">
        <x:color rgb="FFDED2C4"/>
      </x:left>
      <x:right style="thin">
        <x:color rgb="FFDED2C4"/>
      </x:right>
      <x:top style="thin">
        <x:color rgb="FFDED2C4"/>
      </x:top>
      <x:bottom style="thin">
        <x:color rgb="FFDED2C4"/>
      </x:bottom>
    </x:border>
    <x:border>
      <x:top style="thin">
        <x:color rgb="FF956326"/>
      </x:top>
      <x:bottom style="thin">
        <x:color rgb="FF956326"/>
      </x:bottom>
    </x:border>
    <x:border>
      <x:left style="thin">
        <x:color rgb="FFDED2C4"/>
      </x:left>
      <x:top style="thin">
        <x:color rgb="FFDED2C4"/>
      </x:top>
    </x:border>
    <x:border>
      <x:top style="thin">
        <x:color rgb="FFDED2C4"/>
      </x:top>
    </x:border>
    <x:border>
      <x:right style="thin">
        <x:color rgb="FFDED2C4"/>
      </x:right>
      <x:top style="thin">
        <x:color rgb="FFDED2C4"/>
      </x:top>
    </x:border>
    <x:border>
      <x:left style="thin">
        <x:color rgb="FFDED2C4"/>
      </x:left>
      <x:bottom style="thin">
        <x:color rgb="FFDED2C4"/>
      </x:bottom>
    </x:border>
    <x:border>
      <x:bottom style="thin">
        <x:color rgb="FFDED2C4"/>
      </x:bottom>
    </x:border>
    <x:border>
      <x:right style="thin">
        <x:color rgb="FFDED2C4"/>
      </x:right>
      <x:bottom style="thin">
        <x:color rgb="FFDED2C4"/>
      </x:bottom>
    </x:border>
    <x:border>
      <x:left style="thin">
        <x:color rgb="FFDED2C4"/>
      </x:left>
      <x:top style="thin">
        <x:color rgb="FFDED2C4"/>
      </x:top>
      <x:bottom style="thin">
        <x:color rgb="FFDED2C4"/>
      </x:bottom>
    </x:border>
    <x:border>
      <x:right style="thin">
        <x:color rgb="FFDED2C4"/>
      </x:right>
      <x:top style="thin">
        <x:color rgb="FFDED2C4"/>
      </x:top>
      <x:bottom style="thin">
        <x:color rgb="FFDED2C4"/>
      </x:bottom>
    </x:border>
    <x:border>
      <x:left style="thin">
        <x:color rgb="FF956326"/>
      </x:left>
      <x:top style="thin">
        <x:color rgb="FF956326"/>
      </x:top>
    </x:border>
    <x:border>
      <x:top style="thin">
        <x:color rgb="FF956326"/>
      </x:top>
    </x:border>
    <x:border>
      <x:right style="thin">
        <x:color rgb="FF956326"/>
      </x:right>
      <x:top style="thin">
        <x:color rgb="FF956326"/>
      </x:top>
    </x:border>
    <x:border>
      <x:left style="thin">
        <x:color rgb="FF956326"/>
      </x:left>
      <x:bottom style="thin">
        <x:color rgb="FF956326"/>
      </x:bottom>
    </x:border>
    <x:border>
      <x:bottom style="thin">
        <x:color rgb="FF956326"/>
      </x:bottom>
    </x:border>
    <x:border>
      <x:right style="thin">
        <x:color rgb="FF956326"/>
      </x:right>
      <x:bottom style="thin">
        <x:color rgb="FF956326"/>
      </x:bottom>
    </x:border>
    <x:border>
      <x:top style="thin">
        <x:color rgb="FFDED2C4"/>
      </x:top>
      <x:bottom style="thin">
        <x:color rgb="FFDED2C4"/>
      </x:bottom>
    </x:border>
    <x:border>
      <x:left style="medium">
        <x:color rgb="FF956326"/>
      </x:left>
      <x:top style="medium">
        <x:color rgb="FF956326"/>
      </x:top>
    </x:border>
    <x:border>
      <x:top style="medium">
        <x:color rgb="FF956326"/>
      </x:top>
    </x:border>
    <x:border>
      <x:right style="medium">
        <x:color rgb="FF956326"/>
      </x:right>
      <x:top style="medium">
        <x:color rgb="FF956326"/>
      </x:top>
    </x:border>
    <x:border>
      <x:left style="medium">
        <x:color rgb="FF956326"/>
      </x:left>
      <x:bottom style="medium">
        <x:color rgb="FF956326"/>
      </x:bottom>
    </x:border>
    <x:border>
      <x:bottom style="medium">
        <x:color rgb="FF956326"/>
      </x:bottom>
    </x:border>
    <x:border>
      <x:right style="medium">
        <x:color rgb="FF956326"/>
      </x:right>
      <x:bottom style="medium">
        <x:color rgb="FF956326"/>
      </x:bottom>
    </x:border>
  </x:borders>
  <x:cellStyleXfs count="1">
    <x:xf numFmtId="0" fontId="0" fillId="0" borderId="0"/>
  </x:cellStyleXfs>
  <x:cellXfs count="3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 applyAlignment="1">
      <x:alignment horizontal="right"/>
    </x:xf>
    <x:xf numFmtId="0" fontId="3" fillId="4" borderId="2" xfId="0" applyNumberFormat="1" applyFont="1" applyFill="1" applyBorder="1" applyAlignment="1">
      <x:alignment horizontal="right"/>
    </x:xf>
    <x:xf numFmtId="0" fontId="3" fillId="4" borderId="1" xfId="0" applyNumberFormat="1" applyFont="1" applyFill="1" applyBorder="1" applyAlignment="1">
      <x:alignment horizontal="right" vertical="center"/>
    </x:xf>
    <x:xf numFmtId="0" fontId="3" fillId="4" borderId="2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3" xfId="0" applyNumberFormat="1" applyFont="1" applyFill="1" applyBorder="1" applyAlignment="1">
      <x:alignment horizontal="right"/>
    </x:xf>
    <x:xf numFmtId="0" fontId="5" fillId="5" borderId="4" xfId="0" applyNumberFormat="1" applyFont="1" applyFill="1" applyBorder="1" applyAlignment="1">
      <x:alignment horizontal="right"/>
    </x:xf>
    <x:xf numFmtId="0" fontId="5" fillId="5" borderId="5" xfId="0" applyNumberFormat="1" applyFont="1" applyFill="1" applyBorder="1" applyAlignment="1">
      <x:alignment horizontal="right"/>
    </x:xf>
    <x:xf numFmtId="0" fontId="5" fillId="5" borderId="3" xfId="0" applyNumberFormat="1" applyFont="1" applyFill="1" applyBorder="1" applyAlignment="1">
      <x:alignment horizontal="right" vertical="center"/>
    </x:xf>
    <x:xf numFmtId="0" fontId="5" fillId="5" borderId="4" xfId="0" applyNumberFormat="1" applyFont="1" applyFill="1" applyBorder="1" applyAlignment="1">
      <x:alignment horizontal="right" vertical="center"/>
    </x:xf>
    <x:xf numFmtId="0" fontId="5" fillId="5" borderId="5" xfId="0" applyNumberFormat="1" applyFont="1" applyFill="1" applyBorder="1" applyAlignment="1">
      <x:alignment horizontal="right" vertical="center"/>
    </x:xf>
    <x:xf numFmtId="200" fontId="5" fillId="5" borderId="4" xfId="0" applyNumberFormat="1" applyFont="1" applyFill="1" applyBorder="1" applyAlignment="1">
      <x:alignment horizontal="right" vertical="center"/>
    </x:xf>
    <x:xf numFmtId="201" fontId="5" fillId="5" borderId="4" xfId="0" applyNumberFormat="1" applyFont="1" applyFill="1" applyBorder="1" applyAlignment="1">
      <x:alignment horizontal="right" vertical="center"/>
    </x:xf>
    <x:xf numFmtId="202" fontId="5" fillId="5" borderId="5" xfId="0" applyNumberFormat="1" applyFont="1" applyFill="1" applyBorder="1" applyAlignment="1">
      <x:alignment horizontal="right" vertical="center"/>
    </x:xf>
    <x:xf numFmtId="202" fontId="5" fillId="5" borderId="3" xfId="0" applyNumberFormat="1" applyFont="1" applyFill="1" applyBorder="1" applyAlignment="1">
      <x:alignment horizontal="right" vertical="center"/>
    </x:xf>
    <x:xf numFmtId="202" fontId="5" fillId="5" borderId="4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202" fontId="3" fillId="3" borderId="0" xfId="0" applyNumberFormat="1" applyFont="1" applyFill="1" applyBorder="1" applyAlignment="1">
      <x:alignment horizontal="right" vertical="center"/>
    </x:xf>
    <x:xf numFmtId="0" fontId="3" fillId="3" borderId="6" xfId="0" applyNumberFormat="1" applyFont="1" applyFill="1" applyBorder="1" applyAlignment="1">
      <x:alignment horizontal="right" vertical="center"/>
    </x:xf>
    <x:xf numFmtId="202" fontId="3" fillId="3" borderId="6" xfId="0" applyNumberFormat="1" applyFont="1" applyFill="1" applyBorder="1" applyAlignment="1">
      <x:alignment horizontal="right" vertical="center"/>
    </x:xf>
    <x:xf numFmtId="0" fontId="5" fillId="5" borderId="7" xfId="0" applyNumberFormat="1" applyFont="1" applyFill="1" applyBorder="1"/>
    <x:xf numFmtId="0" fontId="5" fillId="5" borderId="7" xfId="0" applyNumberFormat="1" applyFont="1" applyFill="1" applyBorder="1" applyAlignment="1">
      <x:alignment horizontal="right"/>
    </x:xf>
    <x:xf numFmtId="0" fontId="5" fillId="5" borderId="7" xfId="0" applyNumberFormat="1" applyFont="1" applyFill="1" applyBorder="1" applyAlignment="1">
      <x:alignment horizontal="right" vertical="center"/>
    </x:xf>
    <x:xf numFmtId="203" fontId="5" fillId="5" borderId="3" xfId="0" applyNumberFormat="1" applyFont="1" applyFill="1" applyBorder="1" applyAlignment="1">
      <x:alignment horizontal="right" vertical="center"/>
    </x:xf>
    <x:xf numFmtId="202" fontId="5" fillId="5" borderId="7" xfId="0" applyNumberFormat="1" applyFont="1" applyFill="1" applyBorder="1" applyAlignment="1">
      <x:alignment horizontal="right" vertical="center"/>
    </x:xf>
    <x:xf numFmtId="0" fontId="3" fillId="4" borderId="8" xfId="0" applyNumberFormat="1" applyFont="1" applyFill="1" applyBorder="1"/>
    <x:xf numFmtId="0" fontId="3" fillId="4" borderId="8" xfId="0" applyNumberFormat="1" applyFont="1" applyFill="1" applyBorder="1" applyAlignment="1">
      <x:alignment horizontal="right"/>
    </x:xf>
    <x:xf numFmtId="0" fontId="3" fillId="4" borderId="8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13" xfId="0" applyNumberFormat="1" applyFont="1" applyFill="1" applyBorder="1"/>
    <x:xf numFmtId="0" fontId="2" fillId="3" borderId="14" xfId="0" applyNumberFormat="1" applyFont="1" applyFill="1" applyBorder="1"/>
    <x:xf numFmtId="0" fontId="2" fillId="3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wrapText="1"/>
    </x:xf>
    <x:xf numFmtId="0" fontId="2" fillId="3" borderId="13" xfId="0" applyNumberFormat="1" applyFont="1" applyFill="1" applyBorder="1" applyAlignment="1">
      <x:alignment wrapText="1"/>
    </x:xf>
    <x:xf numFmtId="0" fontId="2" fillId="3" borderId="14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horizontal="right" wrapText="1"/>
    </x:xf>
    <x:xf numFmtId="0" fontId="2" fillId="3" borderId="10" xfId="0" applyNumberFormat="1" applyFont="1" applyFill="1" applyBorder="1" applyAlignment="1">
      <x:alignment horizontal="right" wrapText="1"/>
    </x:xf>
    <x:xf numFmtId="0" fontId="2" fillId="3" borderId="11" xfId="0" applyNumberFormat="1" applyFont="1" applyFill="1" applyBorder="1" applyAlignment="1">
      <x:alignment horizontal="right" wrapText="1"/>
    </x:xf>
    <x:xf numFmtId="0" fontId="2" fillId="3" borderId="12" xfId="0" applyNumberFormat="1" applyFont="1" applyFill="1" applyBorder="1" applyAlignment="1">
      <x:alignment horizontal="right" wrapText="1"/>
    </x:xf>
    <x:xf numFmtId="0" fontId="2" fillId="3" borderId="13" xfId="0" applyNumberFormat="1" applyFont="1" applyFill="1" applyBorder="1" applyAlignment="1">
      <x:alignment horizontal="right" wrapText="1"/>
    </x:xf>
    <x:xf numFmtId="0" fontId="2" fillId="3" borderId="14" xfId="0" applyNumberFormat="1" applyFont="1" applyFill="1" applyBorder="1" applyAlignment="1">
      <x:alignment horizontal="right" wrapText="1"/>
    </x:xf>
    <x:xf numFmtId="0" fontId="2" fillId="3" borderId="9" xfId="0" applyNumberFormat="1" applyFont="1" applyFill="1" applyBorder="1" applyAlignment="1">
      <x:alignment horizontal="right" vertical="center" wrapText="1"/>
    </x:xf>
    <x:xf numFmtId="0" fontId="2" fillId="3" borderId="10" xfId="0" applyNumberFormat="1" applyFont="1" applyFill="1" applyBorder="1" applyAlignment="1">
      <x:alignment horizontal="right" vertical="center" wrapText="1"/>
    </x:xf>
    <x:xf numFmtId="0" fontId="2" fillId="3" borderId="11" xfId="0" applyNumberFormat="1" applyFont="1" applyFill="1" applyBorder="1" applyAlignment="1">
      <x:alignment horizontal="right" vertical="center" wrapText="1"/>
    </x:xf>
    <x:xf numFmtId="0" fontId="2" fillId="3" borderId="12" xfId="0" applyNumberFormat="1" applyFont="1" applyFill="1" applyBorder="1" applyAlignment="1">
      <x:alignment horizontal="right" vertical="center" wrapText="1"/>
    </x:xf>
    <x:xf numFmtId="0" fontId="2" fillId="3" borderId="13" xfId="0" applyNumberFormat="1" applyFont="1" applyFill="1" applyBorder="1" applyAlignment="1">
      <x:alignment horizontal="right" vertical="center" wrapText="1"/>
    </x:xf>
    <x:xf numFmtId="0" fontId="2" fillId="3" borderId="14" xfId="0" applyNumberFormat="1" applyFont="1" applyFill="1" applyBorder="1" applyAlignment="1">
      <x:alignment horizontal="right"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1" xfId="0" applyNumberFormat="1" applyFont="1" applyFill="1" applyBorder="1"/>
    <x:xf numFmtId="0" fontId="8" fillId="8" borderId="8" xfId="0" applyNumberFormat="1" applyFont="1" applyFill="1" applyBorder="1"/>
    <x:xf numFmtId="0" fontId="8" fillId="8" borderId="2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8" xfId="0" applyNumberFormat="1" applyFont="1" applyFill="1" applyBorder="1" applyAlignment="1">
      <x:alignment wrapText="1"/>
    </x:xf>
    <x:xf numFmtId="0" fontId="8" fillId="8" borderId="2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horizontal="center" wrapText="1"/>
    </x:xf>
    <x:xf numFmtId="0" fontId="8" fillId="8" borderId="8" xfId="0" applyNumberFormat="1" applyFont="1" applyFill="1" applyBorder="1" applyAlignment="1">
      <x:alignment horizontal="center" wrapText="1"/>
    </x:xf>
    <x:xf numFmtId="0" fontId="8" fillId="8" borderId="2" xfId="0" applyNumberFormat="1" applyFont="1" applyFill="1" applyBorder="1" applyAlignment="1">
      <x:alignment horizontal="center" wrapText="1"/>
    </x:xf>
    <x:xf numFmtId="0" fontId="8" fillId="8" borderId="1" xfId="0" applyNumberFormat="1" applyFont="1" applyFill="1" applyBorder="1" applyAlignment="1">
      <x:alignment horizontal="center" vertical="center" wrapText="1"/>
    </x:xf>
    <x:xf numFmtId="0" fontId="8" fillId="8" borderId="8" xfId="0" applyNumberFormat="1" applyFont="1" applyFill="1" applyBorder="1" applyAlignment="1">
      <x:alignment horizontal="center" vertical="center" wrapText="1"/>
    </x:xf>
    <x:xf numFmtId="0" fontId="8" fillId="8" borderId="2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horizontal="right"/>
    </x:xf>
    <x:xf numFmtId="0" fontId="5" fillId="5" borderId="0" xfId="0" applyNumberFormat="1" applyFont="1" applyFill="1" applyBorder="1" applyAlignment="1">
      <x:alignment horizontal="right" vertic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center"/>
    </x:xf>
    <x:xf numFmtId="204" fontId="5" fillId="5" borderId="0" xfId="0" applyNumberFormat="1" applyFont="1" applyFill="1" applyBorder="1" applyAlignment="1">
      <x:alignment horizontal="right" vertical="center"/>
    </x:xf>
    <x:xf numFmtId="202" fontId="5" fillId="5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/>
    <x:xf numFmtId="0" fontId="3" fillId="3" borderId="6" xfId="0" applyNumberFormat="1" applyFont="1" applyFill="1" applyBorder="1"/>
    <x:xf numFmtId="202" fontId="3" fillId="3" borderId="6" xfId="0" applyNumberFormat="1" applyFont="1" applyFill="1" applyBorder="1"/>
    <x:xf numFmtId="202" fontId="3" fillId="3" borderId="6" xfId="0" applyNumberFormat="1" applyFont="1" applyFill="1" applyBorder="1" applyAlignment="1">
      <x:alignment horizontal="right"/>
    </x:xf>
    <x:xf numFmtId="204" fontId="5" fillId="5" borderId="0" xfId="0" applyNumberFormat="1" applyFont="1" applyFill="1" applyBorder="1" applyAlignment="1">
      <x:alignment horizontal="right"/>
    </x:xf>
    <x:xf numFmtId="202" fontId="5" fillId="5" borderId="0" xfId="0" applyNumberFormat="1" applyFont="1" applyFill="1" applyBorder="1" applyAlignment="1">
      <x:alignment horizontal="right"/>
    </x:xf>
    <x:xf numFmtId="0" fontId="10" fillId="3" borderId="0" xfId="0" applyNumberFormat="1" applyFont="1" applyFill="1" applyBorder="1"/>
    <x:xf numFmtId="0" fontId="10" fillId="3" borderId="15" xfId="0" applyNumberFormat="1" applyFont="1" applyFill="1" applyBorder="1"/>
    <x:xf numFmtId="0" fontId="10" fillId="3" borderId="16" xfId="0" applyNumberFormat="1" applyFont="1" applyFill="1" applyBorder="1"/>
    <x:xf numFmtId="0" fontId="10" fillId="3" borderId="15" xfId="0" applyNumberFormat="1" applyFont="1" applyFill="1" applyBorder="1" applyAlignment="1">
      <x:alignment horizontal="right"/>
    </x:xf>
    <x:xf numFmtId="0" fontId="10" fillId="3" borderId="16" xfId="0" applyNumberFormat="1" applyFont="1" applyFill="1" applyBorder="1" applyAlignment="1">
      <x:alignment horizontal="right"/>
    </x:xf>
    <x:xf numFmtId="0" fontId="10" fillId="3" borderId="15" xfId="0" applyNumberFormat="1" applyFont="1" applyFill="1" applyBorder="1" applyAlignment="1">
      <x:alignment horizontal="right" vertical="center"/>
    </x:xf>
    <x:xf numFmtId="0" fontId="10" fillId="3" borderId="16" xfId="0" applyNumberFormat="1" applyFont="1" applyFill="1" applyBorder="1" applyAlignment="1">
      <x:alignment horizontal="right" vertical="center"/>
    </x:xf>
    <x:xf numFmtId="0" fontId="11" fillId="3" borderId="0" xfId="0" applyNumberFormat="1" applyFont="1" applyFill="1" applyBorder="1"/>
    <x:xf numFmtId="0" fontId="11" fillId="3" borderId="9" xfId="0" applyNumberFormat="1" applyFont="1" applyFill="1" applyBorder="1"/>
    <x:xf numFmtId="0" fontId="11" fillId="3" borderId="11" xfId="0" applyNumberFormat="1" applyFont="1" applyFill="1" applyBorder="1"/>
    <x:xf numFmtId="0" fontId="11" fillId="3" borderId="12" xfId="0" applyNumberFormat="1" applyFont="1" applyFill="1" applyBorder="1"/>
    <x:xf numFmtId="0" fontId="11" fillId="3" borderId="14" xfId="0" applyNumberFormat="1" applyFont="1" applyFill="1" applyBorder="1"/>
    <x:xf numFmtId="202" fontId="11" fillId="3" borderId="9" xfId="0" applyNumberFormat="1" applyFont="1" applyFill="1" applyBorder="1"/>
    <x:xf numFmtId="202" fontId="11" fillId="3" borderId="11" xfId="0" applyNumberFormat="1" applyFont="1" applyFill="1" applyBorder="1"/>
    <x:xf numFmtId="202" fontId="11" fillId="3" borderId="12" xfId="0" applyNumberFormat="1" applyFont="1" applyFill="1" applyBorder="1"/>
    <x:xf numFmtId="202" fontId="11" fillId="3" borderId="14" xfId="0" applyNumberFormat="1" applyFont="1" applyFill="1" applyBorder="1"/>
    <x:xf numFmtId="202" fontId="11" fillId="3" borderId="9" xfId="0" applyNumberFormat="1" applyFont="1" applyFill="1" applyBorder="1" applyAlignment="1">
      <x:alignment horizontal="right"/>
    </x:xf>
    <x:xf numFmtId="202" fontId="11" fillId="3" borderId="11" xfId="0" applyNumberFormat="1" applyFont="1" applyFill="1" applyBorder="1" applyAlignment="1">
      <x:alignment horizontal="right"/>
    </x:xf>
    <x:xf numFmtId="202" fontId="11" fillId="3" borderId="12" xfId="0" applyNumberFormat="1" applyFont="1" applyFill="1" applyBorder="1" applyAlignment="1">
      <x:alignment horizontal="right"/>
    </x:xf>
    <x:xf numFmtId="202" fontId="11" fillId="3" borderId="14" xfId="0" applyNumberFormat="1" applyFont="1" applyFill="1" applyBorder="1" applyAlignment="1">
      <x:alignment horizontal="right"/>
    </x:xf>
    <x:xf numFmtId="202" fontId="11" fillId="3" borderId="9" xfId="0" applyNumberFormat="1" applyFont="1" applyFill="1" applyBorder="1" applyAlignment="1">
      <x:alignment horizontal="right" vertical="center"/>
    </x:xf>
    <x:xf numFmtId="202" fontId="11" fillId="3" borderId="11" xfId="0" applyNumberFormat="1" applyFont="1" applyFill="1" applyBorder="1" applyAlignment="1">
      <x:alignment horizontal="right" vertical="center"/>
    </x:xf>
    <x:xf numFmtId="202" fontId="11" fillId="3" borderId="12" xfId="0" applyNumberFormat="1" applyFont="1" applyFill="1" applyBorder="1" applyAlignment="1">
      <x:alignment horizontal="right" vertical="center"/>
    </x:xf>
    <x:xf numFmtId="202" fontId="11" fillId="3" borderId="14" xfId="0" applyNumberFormat="1" applyFont="1" applyFill="1" applyBorder="1" applyAlignment="1">
      <x:alignment horizontal="right" vertical="center"/>
    </x:xf>
    <x:xf numFmtId="0" fontId="10" fillId="6" borderId="0" xfId="0" applyNumberFormat="1" applyFont="1" applyFill="1" applyBorder="1"/>
    <x:xf numFmtId="0" fontId="10" fillId="6" borderId="15" xfId="0" applyNumberFormat="1" applyFont="1" applyFill="1" applyBorder="1"/>
    <x:xf numFmtId="0" fontId="10" fillId="6" borderId="16" xfId="0" applyNumberFormat="1" applyFont="1" applyFill="1" applyBorder="1"/>
    <x:xf numFmtId="0" fontId="10" fillId="6" borderId="15" xfId="0" applyNumberFormat="1" applyFont="1" applyFill="1" applyBorder="1" applyAlignment="1">
      <x:alignment horizontal="right"/>
    </x:xf>
    <x:xf numFmtId="0" fontId="10" fillId="6" borderId="16" xfId="0" applyNumberFormat="1" applyFont="1" applyFill="1" applyBorder="1" applyAlignment="1">
      <x:alignment horizontal="right"/>
    </x:xf>
    <x:xf numFmtId="0" fontId="10" fillId="6" borderId="15" xfId="0" applyNumberFormat="1" applyFont="1" applyFill="1" applyBorder="1" applyAlignment="1">
      <x:alignment horizontal="right" vertical="center"/>
    </x:xf>
    <x:xf numFmtId="0" fontId="10" fillId="6" borderId="16" xfId="0" applyNumberFormat="1" applyFont="1" applyFill="1" applyBorder="1" applyAlignment="1">
      <x:alignment horizontal="right" vertical="center"/>
    </x:xf>
    <x:xf numFmtId="0" fontId="11" fillId="6" borderId="0" xfId="0" applyNumberFormat="1" applyFont="1" applyFill="1" applyBorder="1"/>
    <x:xf numFmtId="0" fontId="11" fillId="6" borderId="9" xfId="0" applyNumberFormat="1" applyFont="1" applyFill="1" applyBorder="1"/>
    <x:xf numFmtId="0" fontId="11" fillId="6" borderId="11" xfId="0" applyNumberFormat="1" applyFont="1" applyFill="1" applyBorder="1"/>
    <x:xf numFmtId="0" fontId="11" fillId="6" borderId="12" xfId="0" applyNumberFormat="1" applyFont="1" applyFill="1" applyBorder="1"/>
    <x:xf numFmtId="0" fontId="11" fillId="6" borderId="14" xfId="0" applyNumberFormat="1" applyFont="1" applyFill="1" applyBorder="1"/>
    <x:xf numFmtId="202" fontId="11" fillId="6" borderId="9" xfId="0" applyNumberFormat="1" applyFont="1" applyFill="1" applyBorder="1"/>
    <x:xf numFmtId="202" fontId="11" fillId="6" borderId="11" xfId="0" applyNumberFormat="1" applyFont="1" applyFill="1" applyBorder="1"/>
    <x:xf numFmtId="202" fontId="11" fillId="6" borderId="12" xfId="0" applyNumberFormat="1" applyFont="1" applyFill="1" applyBorder="1"/>
    <x:xf numFmtId="202" fontId="11" fillId="6" borderId="14" xfId="0" applyNumberFormat="1" applyFont="1" applyFill="1" applyBorder="1"/>
    <x:xf numFmtId="202" fontId="11" fillId="6" borderId="9" xfId="0" applyNumberFormat="1" applyFont="1" applyFill="1" applyBorder="1" applyAlignment="1">
      <x:alignment horizontal="right"/>
    </x:xf>
    <x:xf numFmtId="202" fontId="11" fillId="6" borderId="11" xfId="0" applyNumberFormat="1" applyFont="1" applyFill="1" applyBorder="1" applyAlignment="1">
      <x:alignment horizontal="right"/>
    </x:xf>
    <x:xf numFmtId="202" fontId="11" fillId="6" borderId="12" xfId="0" applyNumberFormat="1" applyFont="1" applyFill="1" applyBorder="1" applyAlignment="1">
      <x:alignment horizontal="right"/>
    </x:xf>
    <x:xf numFmtId="202" fontId="11" fillId="6" borderId="14" xfId="0" applyNumberFormat="1" applyFont="1" applyFill="1" applyBorder="1" applyAlignment="1">
      <x:alignment horizontal="right"/>
    </x:xf>
    <x:xf numFmtId="202" fontId="11" fillId="6" borderId="9" xfId="0" applyNumberFormat="1" applyFont="1" applyFill="1" applyBorder="1" applyAlignment="1">
      <x:alignment horizontal="right" vertical="center"/>
    </x:xf>
    <x:xf numFmtId="202" fontId="11" fillId="6" borderId="11" xfId="0" applyNumberFormat="1" applyFont="1" applyFill="1" applyBorder="1" applyAlignment="1">
      <x:alignment horizontal="right" vertical="center"/>
    </x:xf>
    <x:xf numFmtId="202" fontId="11" fillId="6" borderId="12" xfId="0" applyNumberFormat="1" applyFont="1" applyFill="1" applyBorder="1" applyAlignment="1">
      <x:alignment horizontal="right" vertical="center"/>
    </x:xf>
    <x:xf numFmtId="202" fontId="11" fillId="6" borderId="14" xfId="0" applyNumberFormat="1" applyFont="1" applyFill="1" applyBorder="1" applyAlignment="1">
      <x:alignment horizontal="right" vertical="center"/>
    </x:xf>
    <x:xf numFmtId="200" fontId="11" fillId="6" borderId="9" xfId="0" applyNumberFormat="1" applyFont="1" applyFill="1" applyBorder="1"/>
    <x:xf numFmtId="200" fontId="11" fillId="6" borderId="11" xfId="0" applyNumberFormat="1" applyFont="1" applyFill="1" applyBorder="1"/>
    <x:xf numFmtId="200" fontId="11" fillId="6" borderId="12" xfId="0" applyNumberFormat="1" applyFont="1" applyFill="1" applyBorder="1"/>
    <x:xf numFmtId="200" fontId="11" fillId="6" borderId="14" xfId="0" applyNumberFormat="1" applyFont="1" applyFill="1" applyBorder="1"/>
    <x:xf numFmtId="200" fontId="11" fillId="6" borderId="9" xfId="0" applyNumberFormat="1" applyFont="1" applyFill="1" applyBorder="1" applyAlignment="1">
      <x:alignment horizontal="right"/>
    </x:xf>
    <x:xf numFmtId="200" fontId="11" fillId="6" borderId="11" xfId="0" applyNumberFormat="1" applyFont="1" applyFill="1" applyBorder="1" applyAlignment="1">
      <x:alignment horizontal="right"/>
    </x:xf>
    <x:xf numFmtId="200" fontId="11" fillId="6" borderId="12" xfId="0" applyNumberFormat="1" applyFont="1" applyFill="1" applyBorder="1" applyAlignment="1">
      <x:alignment horizontal="right"/>
    </x:xf>
    <x:xf numFmtId="200" fontId="11" fillId="6" borderId="14" xfId="0" applyNumberFormat="1" applyFont="1" applyFill="1" applyBorder="1" applyAlignment="1">
      <x:alignment horizontal="right"/>
    </x:xf>
    <x:xf numFmtId="200" fontId="11" fillId="6" borderId="9" xfId="0" applyNumberFormat="1" applyFont="1" applyFill="1" applyBorder="1" applyAlignment="1">
      <x:alignment horizontal="right" vertical="center"/>
    </x:xf>
    <x:xf numFmtId="200" fontId="11" fillId="6" borderId="11" xfId="0" applyNumberFormat="1" applyFont="1" applyFill="1" applyBorder="1" applyAlignment="1">
      <x:alignment horizontal="right" vertical="center"/>
    </x:xf>
    <x:xf numFmtId="200" fontId="11" fillId="6" borderId="12" xfId="0" applyNumberFormat="1" applyFont="1" applyFill="1" applyBorder="1" applyAlignment="1">
      <x:alignment horizontal="right" vertical="center"/>
    </x:xf>
    <x:xf numFmtId="200" fontId="11" fillId="6" borderId="14" xfId="0" applyNumberFormat="1" applyFont="1" applyFill="1" applyBorder="1" applyAlignment="1">
      <x:alignment horizontal="right" vertical="center"/>
    </x:xf>
    <x:xf numFmtId="0" fontId="10" fillId="7" borderId="0" xfId="0" applyNumberFormat="1" applyFont="1" applyFill="1" applyBorder="1"/>
    <x:xf numFmtId="0" fontId="10" fillId="7" borderId="15" xfId="0" applyNumberFormat="1" applyFont="1" applyFill="1" applyBorder="1"/>
    <x:xf numFmtId="0" fontId="10" fillId="7" borderId="16" xfId="0" applyNumberFormat="1" applyFont="1" applyFill="1" applyBorder="1"/>
    <x:xf numFmtId="0" fontId="10" fillId="7" borderId="15" xfId="0" applyNumberFormat="1" applyFont="1" applyFill="1" applyBorder="1" applyAlignment="1">
      <x:alignment horizontal="right"/>
    </x:xf>
    <x:xf numFmtId="0" fontId="10" fillId="7" borderId="16" xfId="0" applyNumberFormat="1" applyFont="1" applyFill="1" applyBorder="1" applyAlignment="1">
      <x:alignment horizontal="right"/>
    </x:xf>
    <x:xf numFmtId="0" fontId="10" fillId="7" borderId="15" xfId="0" applyNumberFormat="1" applyFont="1" applyFill="1" applyBorder="1" applyAlignment="1">
      <x:alignment horizontal="right" vertical="center"/>
    </x:xf>
    <x:xf numFmtId="0" fontId="10" fillId="7" borderId="16" xfId="0" applyNumberFormat="1" applyFont="1" applyFill="1" applyBorder="1" applyAlignment="1">
      <x:alignment horizontal="right" vertical="center"/>
    </x:xf>
    <x:xf numFmtId="0" fontId="11" fillId="7" borderId="0" xfId="0" applyNumberFormat="1" applyFont="1" applyFill="1" applyBorder="1"/>
    <x:xf numFmtId="0" fontId="11" fillId="7" borderId="9" xfId="0" applyNumberFormat="1" applyFont="1" applyFill="1" applyBorder="1"/>
    <x:xf numFmtId="0" fontId="11" fillId="7" borderId="11" xfId="0" applyNumberFormat="1" applyFont="1" applyFill="1" applyBorder="1"/>
    <x:xf numFmtId="0" fontId="11" fillId="7" borderId="12" xfId="0" applyNumberFormat="1" applyFont="1" applyFill="1" applyBorder="1"/>
    <x:xf numFmtId="0" fontId="11" fillId="7" borderId="14" xfId="0" applyNumberFormat="1" applyFont="1" applyFill="1" applyBorder="1"/>
    <x:xf numFmtId="202" fontId="11" fillId="7" borderId="9" xfId="0" applyNumberFormat="1" applyFont="1" applyFill="1" applyBorder="1"/>
    <x:xf numFmtId="202" fontId="11" fillId="7" borderId="11" xfId="0" applyNumberFormat="1" applyFont="1" applyFill="1" applyBorder="1"/>
    <x:xf numFmtId="202" fontId="11" fillId="7" borderId="12" xfId="0" applyNumberFormat="1" applyFont="1" applyFill="1" applyBorder="1"/>
    <x:xf numFmtId="202" fontId="11" fillId="7" borderId="14" xfId="0" applyNumberFormat="1" applyFont="1" applyFill="1" applyBorder="1"/>
    <x:xf numFmtId="202" fontId="11" fillId="7" borderId="9" xfId="0" applyNumberFormat="1" applyFont="1" applyFill="1" applyBorder="1" applyAlignment="1">
      <x:alignment horizontal="right"/>
    </x:xf>
    <x:xf numFmtId="202" fontId="11" fillId="7" borderId="11" xfId="0" applyNumberFormat="1" applyFont="1" applyFill="1" applyBorder="1" applyAlignment="1">
      <x:alignment horizontal="right"/>
    </x:xf>
    <x:xf numFmtId="202" fontId="11" fillId="7" borderId="12" xfId="0" applyNumberFormat="1" applyFont="1" applyFill="1" applyBorder="1" applyAlignment="1">
      <x:alignment horizontal="right"/>
    </x:xf>
    <x:xf numFmtId="202" fontId="11" fillId="7" borderId="14" xfId="0" applyNumberFormat="1" applyFont="1" applyFill="1" applyBorder="1" applyAlignment="1">
      <x:alignment horizontal="right"/>
    </x:xf>
    <x:xf numFmtId="202" fontId="11" fillId="7" borderId="9" xfId="0" applyNumberFormat="1" applyFont="1" applyFill="1" applyBorder="1" applyAlignment="1">
      <x:alignment horizontal="right" vertical="center"/>
    </x:xf>
    <x:xf numFmtId="202" fontId="11" fillId="7" borderId="11" xfId="0" applyNumberFormat="1" applyFont="1" applyFill="1" applyBorder="1" applyAlignment="1">
      <x:alignment horizontal="right" vertical="center"/>
    </x:xf>
    <x:xf numFmtId="202" fontId="11" fillId="7" borderId="12" xfId="0" applyNumberFormat="1" applyFont="1" applyFill="1" applyBorder="1" applyAlignment="1">
      <x:alignment horizontal="right" vertical="center"/>
    </x:xf>
    <x:xf numFmtId="202" fontId="11" fillId="7" borderId="14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15" xfId="0" applyNumberFormat="1" applyFont="1" applyFill="1" applyBorder="1"/>
    <x:xf numFmtId="0" fontId="10" fillId="9" borderId="16" xfId="0" applyNumberFormat="1" applyFont="1" applyFill="1" applyBorder="1"/>
    <x:xf numFmtId="0" fontId="10" fillId="9" borderId="15" xfId="0" applyNumberFormat="1" applyFont="1" applyFill="1" applyBorder="1" applyAlignment="1">
      <x:alignment horizontal="right"/>
    </x:xf>
    <x:xf numFmtId="0" fontId="10" fillId="9" borderId="16" xfId="0" applyNumberFormat="1" applyFont="1" applyFill="1" applyBorder="1" applyAlignment="1">
      <x:alignment horizontal="right"/>
    </x:xf>
    <x:xf numFmtId="0" fontId="10" fillId="9" borderId="15" xfId="0" applyNumberFormat="1" applyFont="1" applyFill="1" applyBorder="1" applyAlignment="1">
      <x:alignment horizontal="right" vertical="center"/>
    </x:xf>
    <x:xf numFmtId="0" fontId="10" fillId="9" borderId="16" xfId="0" applyNumberFormat="1" applyFont="1" applyFill="1" applyBorder="1" applyAlignment="1">
      <x:alignment horizontal="right" vertical="center"/>
    </x:xf>
    <x:xf numFmtId="0" fontId="11" fillId="9" borderId="0" xfId="0" applyNumberFormat="1" applyFont="1" applyFill="1" applyBorder="1"/>
    <x:xf numFmtId="0" fontId="11" fillId="9" borderId="9" xfId="0" applyNumberFormat="1" applyFont="1" applyFill="1" applyBorder="1"/>
    <x:xf numFmtId="0" fontId="11" fillId="9" borderId="11" xfId="0" applyNumberFormat="1" applyFont="1" applyFill="1" applyBorder="1"/>
    <x:xf numFmtId="0" fontId="11" fillId="9" borderId="12" xfId="0" applyNumberFormat="1" applyFont="1" applyFill="1" applyBorder="1"/>
    <x:xf numFmtId="0" fontId="11" fillId="9" borderId="14" xfId="0" applyNumberFormat="1" applyFont="1" applyFill="1" applyBorder="1"/>
    <x:xf numFmtId="202" fontId="11" fillId="9" borderId="9" xfId="0" applyNumberFormat="1" applyFont="1" applyFill="1" applyBorder="1"/>
    <x:xf numFmtId="202" fontId="11" fillId="9" borderId="11" xfId="0" applyNumberFormat="1" applyFont="1" applyFill="1" applyBorder="1"/>
    <x:xf numFmtId="202" fontId="11" fillId="9" borderId="12" xfId="0" applyNumberFormat="1" applyFont="1" applyFill="1" applyBorder="1"/>
    <x:xf numFmtId="202" fontId="11" fillId="9" borderId="14" xfId="0" applyNumberFormat="1" applyFont="1" applyFill="1" applyBorder="1"/>
    <x:xf numFmtId="202" fontId="11" fillId="9" borderId="9" xfId="0" applyNumberFormat="1" applyFont="1" applyFill="1" applyBorder="1" applyAlignment="1">
      <x:alignment horizontal="right"/>
    </x:xf>
    <x:xf numFmtId="202" fontId="11" fillId="9" borderId="11" xfId="0" applyNumberFormat="1" applyFont="1" applyFill="1" applyBorder="1" applyAlignment="1">
      <x:alignment horizontal="right"/>
    </x:xf>
    <x:xf numFmtId="202" fontId="11" fillId="9" borderId="12" xfId="0" applyNumberFormat="1" applyFont="1" applyFill="1" applyBorder="1" applyAlignment="1">
      <x:alignment horizontal="right"/>
    </x:xf>
    <x:xf numFmtId="202" fontId="11" fillId="9" borderId="14" xfId="0" applyNumberFormat="1" applyFont="1" applyFill="1" applyBorder="1" applyAlignment="1">
      <x:alignment horizontal="right"/>
    </x:xf>
    <x:xf numFmtId="202" fontId="11" fillId="9" borderId="9" xfId="0" applyNumberFormat="1" applyFont="1" applyFill="1" applyBorder="1" applyAlignment="1">
      <x:alignment horizontal="right" vertical="center"/>
    </x:xf>
    <x:xf numFmtId="202" fontId="11" fillId="9" borderId="11" xfId="0" applyNumberFormat="1" applyFont="1" applyFill="1" applyBorder="1" applyAlignment="1">
      <x:alignment horizontal="right" vertical="center"/>
    </x:xf>
    <x:xf numFmtId="202" fontId="11" fillId="9" borderId="12" xfId="0" applyNumberFormat="1" applyFont="1" applyFill="1" applyBorder="1" applyAlignment="1">
      <x:alignment horizontal="right" vertical="center"/>
    </x:xf>
    <x:xf numFmtId="202" fontId="11" fillId="9" borderId="14" xfId="0" applyNumberFormat="1" applyFont="1" applyFill="1" applyBorder="1" applyAlignment="1">
      <x:alignment horizontal="right" vertical="center"/>
    </x:xf>
    <x:xf numFmtId="201" fontId="11" fillId="6" borderId="9" xfId="0" applyNumberFormat="1" applyFont="1" applyFill="1" applyBorder="1"/>
    <x:xf numFmtId="201" fontId="11" fillId="6" borderId="11" xfId="0" applyNumberFormat="1" applyFont="1" applyFill="1" applyBorder="1"/>
    <x:xf numFmtId="201" fontId="11" fillId="6" borderId="12" xfId="0" applyNumberFormat="1" applyFont="1" applyFill="1" applyBorder="1"/>
    <x:xf numFmtId="201" fontId="11" fillId="6" borderId="14" xfId="0" applyNumberFormat="1" applyFont="1" applyFill="1" applyBorder="1"/>
    <x:xf numFmtId="201" fontId="11" fillId="6" borderId="9" xfId="0" applyNumberFormat="1" applyFont="1" applyFill="1" applyBorder="1" applyAlignment="1">
      <x:alignment horizontal="right"/>
    </x:xf>
    <x:xf numFmtId="201" fontId="11" fillId="6" borderId="11" xfId="0" applyNumberFormat="1" applyFont="1" applyFill="1" applyBorder="1" applyAlignment="1">
      <x:alignment horizontal="right"/>
    </x:xf>
    <x:xf numFmtId="201" fontId="11" fillId="6" borderId="12" xfId="0" applyNumberFormat="1" applyFont="1" applyFill="1" applyBorder="1" applyAlignment="1">
      <x:alignment horizontal="right"/>
    </x:xf>
    <x:xf numFmtId="201" fontId="11" fillId="6" borderId="14" xfId="0" applyNumberFormat="1" applyFont="1" applyFill="1" applyBorder="1" applyAlignment="1">
      <x:alignment horizontal="right"/>
    </x:xf>
    <x:xf numFmtId="201" fontId="11" fillId="6" borderId="9" xfId="0" applyNumberFormat="1" applyFont="1" applyFill="1" applyBorder="1" applyAlignment="1">
      <x:alignment horizontal="right" vertical="center"/>
    </x:xf>
    <x:xf numFmtId="201" fontId="11" fillId="6" borderId="11" xfId="0" applyNumberFormat="1" applyFont="1" applyFill="1" applyBorder="1" applyAlignment="1">
      <x:alignment horizontal="right" vertical="center"/>
    </x:xf>
    <x:xf numFmtId="201" fontId="11" fillId="6" borderId="12" xfId="0" applyNumberFormat="1" applyFont="1" applyFill="1" applyBorder="1" applyAlignment="1">
      <x:alignment horizontal="right" vertical="center"/>
    </x:xf>
    <x:xf numFmtId="201" fontId="11" fillId="6" borderId="14" xfId="0" applyNumberFormat="1" applyFont="1" applyFill="1" applyBorder="1" applyAlignment="1">
      <x:alignment horizontal="right" vertical="center"/>
    </x:xf>
    <x:xf numFmtId="200" fontId="11" fillId="3" borderId="9" xfId="0" applyNumberFormat="1" applyFont="1" applyFill="1" applyBorder="1"/>
    <x:xf numFmtId="200" fontId="11" fillId="3" borderId="11" xfId="0" applyNumberFormat="1" applyFont="1" applyFill="1" applyBorder="1"/>
    <x:xf numFmtId="200" fontId="11" fillId="3" borderId="12" xfId="0" applyNumberFormat="1" applyFont="1" applyFill="1" applyBorder="1"/>
    <x:xf numFmtId="200" fontId="11" fillId="3" borderId="14" xfId="0" applyNumberFormat="1" applyFont="1" applyFill="1" applyBorder="1"/>
    <x:xf numFmtId="200" fontId="11" fillId="3" borderId="9" xfId="0" applyNumberFormat="1" applyFont="1" applyFill="1" applyBorder="1" applyAlignment="1">
      <x:alignment horizontal="right"/>
    </x:xf>
    <x:xf numFmtId="200" fontId="11" fillId="3" borderId="11" xfId="0" applyNumberFormat="1" applyFont="1" applyFill="1" applyBorder="1" applyAlignment="1">
      <x:alignment horizontal="right"/>
    </x:xf>
    <x:xf numFmtId="200" fontId="11" fillId="3" borderId="12" xfId="0" applyNumberFormat="1" applyFont="1" applyFill="1" applyBorder="1" applyAlignment="1">
      <x:alignment horizontal="right"/>
    </x:xf>
    <x:xf numFmtId="200" fontId="11" fillId="3" borderId="14" xfId="0" applyNumberFormat="1" applyFont="1" applyFill="1" applyBorder="1" applyAlignment="1">
      <x:alignment horizontal="right"/>
    </x:xf>
    <x:xf numFmtId="200" fontId="11" fillId="3" borderId="9" xfId="0" applyNumberFormat="1" applyFont="1" applyFill="1" applyBorder="1" applyAlignment="1">
      <x:alignment horizontal="right" vertical="center"/>
    </x:xf>
    <x:xf numFmtId="200" fontId="11" fillId="3" borderId="11" xfId="0" applyNumberFormat="1" applyFont="1" applyFill="1" applyBorder="1" applyAlignment="1">
      <x:alignment horizontal="right" vertical="center"/>
    </x:xf>
    <x:xf numFmtId="200" fontId="11" fillId="3" borderId="12" xfId="0" applyNumberFormat="1" applyFont="1" applyFill="1" applyBorder="1" applyAlignment="1">
      <x:alignment horizontal="right" vertical="center"/>
    </x:xf>
    <x:xf numFmtId="200" fontId="11" fillId="3" borderId="14" xfId="0" applyNumberFormat="1" applyFont="1" applyFill="1" applyBorder="1" applyAlignment="1">
      <x:alignment horizontal="right" vertical="center"/>
    </x:xf>
    <x:xf numFmtId="0" fontId="12" fillId="3" borderId="0" xfId="0" applyNumberFormat="1" applyFont="1" applyFill="1" applyBorder="1"/>
    <x:xf numFmtId="0" fontId="12" fillId="3" borderId="17" xfId="0" applyNumberFormat="1" applyFont="1" applyFill="1" applyBorder="1"/>
    <x:xf numFmtId="0" fontId="12" fillId="3" borderId="18" xfId="0" applyNumberFormat="1" applyFont="1" applyFill="1" applyBorder="1"/>
    <x:xf numFmtId="0" fontId="12" fillId="3" borderId="19" xfId="0" applyNumberFormat="1" applyFont="1" applyFill="1" applyBorder="1"/>
    <x:xf numFmtId="0" fontId="12" fillId="3" borderId="20" xfId="0" applyNumberFormat="1" applyFont="1" applyFill="1" applyBorder="1"/>
    <x:xf numFmtId="0" fontId="12" fillId="3" borderId="21" xfId="0" applyNumberFormat="1" applyFont="1" applyFill="1" applyBorder="1"/>
    <x:xf numFmtId="0" fontId="12" fillId="3" borderId="22" xfId="0" applyNumberFormat="1" applyFont="1" applyFill="1" applyBorder="1"/>
    <x:xf numFmtId="0" fontId="12" fillId="3" borderId="17" xfId="0" applyNumberFormat="1" applyFont="1" applyFill="1" applyBorder="1" applyAlignment="1">
      <x:alignment wrapText="1"/>
    </x:xf>
    <x:xf numFmtId="0" fontId="12" fillId="3" borderId="18" xfId="0" applyNumberFormat="1" applyFont="1" applyFill="1" applyBorder="1" applyAlignment="1">
      <x:alignment wrapText="1"/>
    </x:xf>
    <x:xf numFmtId="0" fontId="12" fillId="3" borderId="19" xfId="0" applyNumberFormat="1" applyFont="1" applyFill="1" applyBorder="1" applyAlignment="1">
      <x:alignment wrapText="1"/>
    </x:xf>
    <x:xf numFmtId="0" fontId="12" fillId="3" borderId="20" xfId="0" applyNumberFormat="1" applyFont="1" applyFill="1" applyBorder="1" applyAlignment="1">
      <x:alignment wrapText="1"/>
    </x:xf>
    <x:xf numFmtId="0" fontId="12" fillId="3" borderId="21" xfId="0" applyNumberFormat="1" applyFont="1" applyFill="1" applyBorder="1" applyAlignment="1">
      <x:alignment wrapText="1"/>
    </x:xf>
    <x:xf numFmtId="0" fontId="12" fillId="3" borderId="22" xfId="0" applyNumberFormat="1" applyFont="1" applyFill="1" applyBorder="1" applyAlignment="1">
      <x:alignment wrapText="1"/>
    </x:xf>
    <x:xf numFmtId="0" fontId="12" fillId="3" borderId="17" xfId="0" applyNumberFormat="1" applyFont="1" applyFill="1" applyBorder="1" applyAlignment="1">
      <x:alignment horizontal="right" wrapText="1"/>
    </x:xf>
    <x:xf numFmtId="0" fontId="12" fillId="3" borderId="18" xfId="0" applyNumberFormat="1" applyFont="1" applyFill="1" applyBorder="1" applyAlignment="1">
      <x:alignment horizontal="right" wrapText="1"/>
    </x:xf>
    <x:xf numFmtId="0" fontId="12" fillId="3" borderId="19" xfId="0" applyNumberFormat="1" applyFont="1" applyFill="1" applyBorder="1" applyAlignment="1">
      <x:alignment horizontal="right" wrapText="1"/>
    </x:xf>
    <x:xf numFmtId="0" fontId="12" fillId="3" borderId="20" xfId="0" applyNumberFormat="1" applyFont="1" applyFill="1" applyBorder="1" applyAlignment="1">
      <x:alignment horizontal="right" wrapText="1"/>
    </x:xf>
    <x:xf numFmtId="0" fontId="12" fillId="3" borderId="21" xfId="0" applyNumberFormat="1" applyFont="1" applyFill="1" applyBorder="1" applyAlignment="1">
      <x:alignment horizontal="right" wrapText="1"/>
    </x:xf>
    <x:xf numFmtId="0" fontId="12" fillId="3" borderId="22" xfId="0" applyNumberFormat="1" applyFont="1" applyFill="1" applyBorder="1" applyAlignment="1">
      <x:alignment horizontal="right" wrapText="1"/>
    </x:xf>
    <x:xf numFmtId="0" fontId="12" fillId="3" borderId="17" xfId="0" applyNumberFormat="1" applyFont="1" applyFill="1" applyBorder="1" applyAlignment="1">
      <x:alignment horizontal="right" vertical="center" wrapText="1"/>
    </x:xf>
    <x:xf numFmtId="0" fontId="12" fillId="3" borderId="18" xfId="0" applyNumberFormat="1" applyFont="1" applyFill="1" applyBorder="1" applyAlignment="1">
      <x:alignment horizontal="right" vertical="center" wrapText="1"/>
    </x:xf>
    <x:xf numFmtId="0" fontId="12" fillId="3" borderId="19" xfId="0" applyNumberFormat="1" applyFont="1" applyFill="1" applyBorder="1" applyAlignment="1">
      <x:alignment horizontal="right" vertical="center" wrapText="1"/>
    </x:xf>
    <x:xf numFmtId="0" fontId="12" fillId="3" borderId="20" xfId="0" applyNumberFormat="1" applyFont="1" applyFill="1" applyBorder="1" applyAlignment="1">
      <x:alignment horizontal="right" vertical="center" wrapText="1"/>
    </x:xf>
    <x:xf numFmtId="0" fontId="12" fillId="3" borderId="21" xfId="0" applyNumberFormat="1" applyFont="1" applyFill="1" applyBorder="1" applyAlignment="1">
      <x:alignment horizontal="right" vertical="center" wrapText="1"/>
    </x:xf>
    <x:xf numFmtId="0" fontId="12" fillId="3" borderId="2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/>
    <x:xf numFmtId="202" fontId="13" fillId="0" borderId="0" xfId="0" applyNumberFormat="1" applyFont="1" applyFill="1" applyBorder="1"/>
    <x:xf numFmtId="200" fontId="13" fillId="0" borderId="0" xfId="0" applyNumberFormat="1" applyFont="1" applyFill="1" applyBorder="1"/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horizontal="center"/>
    </x:xf>
    <x:xf numFmtId="0" fontId="14" fillId="2" borderId="0" xfId="0" applyNumberFormat="1" applyFont="1" applyFill="1" applyBorder="1" applyAlignment="1">
      <x:alignment horizontal="center" vertical="center"/>
    </x:xf>
    <x:xf numFmtId="0" fontId="4" fillId="0" borderId="13" xfId="0" applyNumberFormat="1" applyFont="1" applyFill="1" applyBorder="1"/>
    <x:xf numFmtId="0" fontId="4" fillId="0" borderId="23" xfId="0" applyNumberFormat="1" applyFont="1" applyFill="1" applyBorder="1"/>
    <x:xf numFmtId="0" fontId="4" fillId="0" borderId="10" xfId="0" applyNumberFormat="1" applyFont="1" applyFill="1" applyBorder="1"/>
    <x:xf numFmtId="0" fontId="4" fillId="0" borderId="13" xfId="0" applyNumberFormat="1" applyFont="1" applyFill="1" applyBorder="1" applyAlignment="1">
      <x:alignment horizontal="right"/>
    </x:xf>
    <x:xf numFmtId="0" fontId="4" fillId="0" borderId="23" xfId="0" applyNumberFormat="1" applyFont="1" applyFill="1" applyBorder="1" applyAlignment="1">
      <x:alignment horizontal="right"/>
    </x:xf>
    <x:xf numFmtId="0" fontId="4" fillId="0" borderId="10" xfId="0" applyNumberFormat="1" applyFont="1" applyFill="1" applyBorder="1" applyAlignment="1">
      <x:alignment horizontal="right"/>
    </x:xf>
    <x:xf numFmtId="0" fontId="4" fillId="0" borderId="13" xfId="0" applyNumberFormat="1" applyFont="1" applyFill="1" applyBorder="1" applyAlignment="1">
      <x:alignment horizontal="right" vertical="center"/>
    </x:xf>
    <x:xf numFmtId="0" fontId="4" fillId="0" borderId="23" xfId="0" applyNumberFormat="1" applyFont="1" applyFill="1" applyBorder="1" applyAlignment="1">
      <x:alignment horizontal="right" vertical="center"/>
    </x:xf>
    <x:xf numFmtId="0" fontId="4" fillId="0" borderId="10" xfId="0" applyNumberFormat="1" applyFont="1" applyFill="1" applyBorder="1" applyAlignment="1">
      <x:alignment horizontal="right" vertical="center"/>
    </x:xf>
    <x:xf numFmtId="205" fontId="4" fillId="0" borderId="13" xfId="0" applyNumberFormat="1" applyFont="1" applyFill="1" applyBorder="1" applyAlignment="1">
      <x:alignment horizontal="right" vertical="center"/>
    </x:xf>
    <x:xf numFmtId="205" fontId="4" fillId="0" borderId="23" xfId="0" applyNumberFormat="1" applyFont="1" applyFill="1" applyBorder="1" applyAlignment="1">
      <x:alignment horizontal="right" vertical="center"/>
    </x:xf>
    <x:xf numFmtId="205" fontId="4" fillId="0" borderId="10" xfId="0" applyNumberFormat="1" applyFont="1" applyFill="1" applyBorder="1" applyAlignment="1">
      <x:alignment horizontal="right" vertical="center"/>
    </x:xf>
    <x:xf numFmtId="201" fontId="4" fillId="0" borderId="23" xfId="0" applyNumberFormat="1" applyFont="1" applyFill="1" applyBorder="1" applyAlignment="1">
      <x:alignment horizontal="right" vertical="center"/>
    </x:xf>
    <x:xf numFmtId="0" fontId="15" fillId="3" borderId="0" xfId="0" applyNumberFormat="1" applyFont="1" applyFill="1" applyBorder="1"/>
    <x:xf numFmtId="0" fontId="15" fillId="3" borderId="24" xfId="0" applyNumberFormat="1" applyFont="1" applyFill="1" applyBorder="1"/>
    <x:xf numFmtId="0" fontId="15" fillId="3" borderId="25" xfId="0" applyNumberFormat="1" applyFont="1" applyFill="1" applyBorder="1"/>
    <x:xf numFmtId="0" fontId="15" fillId="3" borderId="26" xfId="0" applyNumberFormat="1" applyFont="1" applyFill="1" applyBorder="1"/>
    <x:xf numFmtId="0" fontId="15" fillId="3" borderId="27" xfId="0" applyNumberFormat="1" applyFont="1" applyFill="1" applyBorder="1"/>
    <x:xf numFmtId="0" fontId="15" fillId="3" borderId="28" xfId="0" applyNumberFormat="1" applyFont="1" applyFill="1" applyBorder="1"/>
    <x:xf numFmtId="0" fontId="15" fillId="3" borderId="29" xfId="0" applyNumberFormat="1" applyFont="1" applyFill="1" applyBorder="1"/>
    <x:xf numFmtId="0" fontId="15" fillId="3" borderId="24" xfId="0" applyNumberFormat="1" applyFont="1" applyFill="1" applyBorder="1" applyAlignment="1">
      <x:alignment horizontal="center"/>
    </x:xf>
    <x:xf numFmtId="0" fontId="15" fillId="3" borderId="25" xfId="0" applyNumberFormat="1" applyFont="1" applyFill="1" applyBorder="1" applyAlignment="1">
      <x:alignment horizontal="center"/>
    </x:xf>
    <x:xf numFmtId="0" fontId="15" fillId="3" borderId="26" xfId="0" applyNumberFormat="1" applyFont="1" applyFill="1" applyBorder="1" applyAlignment="1">
      <x:alignment horizontal="center"/>
    </x:xf>
    <x:xf numFmtId="0" fontId="15" fillId="3" borderId="27" xfId="0" applyNumberFormat="1" applyFont="1" applyFill="1" applyBorder="1" applyAlignment="1">
      <x:alignment horizontal="center"/>
    </x:xf>
    <x:xf numFmtId="0" fontId="15" fillId="3" borderId="28" xfId="0" applyNumberFormat="1" applyFont="1" applyFill="1" applyBorder="1" applyAlignment="1">
      <x:alignment horizontal="center"/>
    </x:xf>
    <x:xf numFmtId="0" fontId="15" fillId="3" borderId="29" xfId="0" applyNumberFormat="1" applyFont="1" applyFill="1" applyBorder="1" applyAlignment="1">
      <x:alignment horizontal="center"/>
    </x:xf>
    <x:xf numFmtId="0" fontId="15" fillId="3" borderId="24" xfId="0" applyNumberFormat="1" applyFont="1" applyFill="1" applyBorder="1" applyAlignment="1">
      <x:alignment horizontal="center" vertical="center"/>
    </x:xf>
    <x:xf numFmtId="0" fontId="15" fillId="3" borderId="25" xfId="0" applyNumberFormat="1" applyFont="1" applyFill="1" applyBorder="1" applyAlignment="1">
      <x:alignment horizontal="center" vertical="center"/>
    </x:xf>
    <x:xf numFmtId="0" fontId="15" fillId="3" borderId="26" xfId="0" applyNumberFormat="1" applyFont="1" applyFill="1" applyBorder="1" applyAlignment="1">
      <x:alignment horizontal="center" vertical="center"/>
    </x:xf>
    <x:xf numFmtId="0" fontId="15" fillId="3" borderId="27" xfId="0" applyNumberFormat="1" applyFont="1" applyFill="1" applyBorder="1" applyAlignment="1">
      <x:alignment horizontal="center" vertical="center"/>
    </x:xf>
    <x:xf numFmtId="0" fontId="15" fillId="3" borderId="28" xfId="0" applyNumberFormat="1" applyFont="1" applyFill="1" applyBorder="1" applyAlignment="1">
      <x:alignment horizontal="center" vertical="center"/>
    </x:xf>
    <x:xf numFmtId="0" fontId="15" fillId="3" borderId="29" xfId="0" applyNumberFormat="1" applyFont="1" applyFill="1" applyBorder="1" applyAlignment="1">
      <x:alignment horizontal="center" vertical="center"/>
    </x:xf>
    <x:xf numFmtId="0" fontId="16" fillId="7" borderId="0" xfId="0" applyNumberFormat="1" applyFont="1" applyFill="1" applyBorder="1"/>
    <x:xf numFmtId="206" fontId="16" fillId="7" borderId="0" xfId="0" applyNumberFormat="1" applyFont="1" applyFill="1" applyBorder="1"/>
    <x:xf numFmtId="206" fontId="16" fillId="7" borderId="0" xfId="0" applyNumberFormat="1" applyFont="1" applyFill="1" applyBorder="1" applyAlignment="1">
      <x:alignment horizontal="center"/>
    </x:xf>
    <x:xf numFmtId="206" fontId="16" fillId="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b/>
        <x:color rgb="FFA84A3D"/>
      </x:font>
      <x:fill>
        <x:patternFill patternType="solid">
          <x:bgColor rgb="FFF8E9E6"/>
        </x:patternFill>
      </x:fill>
    </x:dxf>
    <x:dxf>
      <x:font>
        <x:b/>
        <x:color rgb="FF3A6B57"/>
      </x:font>
      <x:fill>
        <x:patternFill patternType="solid">
          <x:bgColor rgb="FFE7F2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5b2f35eb74018" /><Relationship Type="http://schemas.openxmlformats.org/officeDocument/2006/relationships/theme" Target="/xl/theme/theme1.xml" Id="R46ac1d9d6b7e40db" /><Relationship Type="http://schemas.openxmlformats.org/officeDocument/2006/relationships/sharedStrings" Target="/xl/sharedStrings.xml" Id="R8e6c5a00a9a1490d" /><Relationship Type="http://schemas.openxmlformats.org/officeDocument/2006/relationships/worksheet" Target="/xl/worksheets/sheet1.xml" Id="Rc2fcc8694ce449dc" /><Relationship Type="http://schemas.openxmlformats.org/officeDocument/2006/relationships/worksheet" Target="/xl/worksheets/sheet2.xml" Id="R4e294d5077fe457f" /><Relationship Type="http://schemas.openxmlformats.org/officeDocument/2006/relationships/worksheet" Target="/xl/worksheets/sheet3.xml" Id="R14d0c25b0aa64aff" /><Relationship Type="http://schemas.openxmlformats.org/officeDocument/2006/relationships/worksheet" Target="/xl/worksheets/sheet4.xml" Id="R3230104271494191" /><Relationship Type="http://schemas.openxmlformats.org/officeDocument/2006/relationships/worksheet" Target="/xl/worksheets/sheet5.xml" Id="Rad1e276a75d14e4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6937d4c2f1c4bc7" /><Relationship Type="http://schemas.openxmlformats.org/officeDocument/2006/relationships/chart" Target="/xl/drawings/charts/chart1.xml" Id="Ra0f1c75689914841" /><Relationship Type="http://schemas.openxmlformats.org/officeDocument/2006/relationships/chart" Target="/xl/drawings/charts/chart2.xml" Id="R52f3a5f058a547a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‫ترکیب هزینه متغیر هر بچ‬</a:t>
            </a:r>
          </a:p>
        </c:rich>
      </c:tx>
      <c:overlay val="0"/>
    </c:title>
    <c:plotArea>
      <c:doughnutChart>
        <c:ser>
          <c:idx val="0"/>
          <c:order val="0"/>
          <c:tx>
            <c:v>هزینه هر بچ</c:v>
          </c:tx>
          <c:cat>
            <c:strRef>
              <c:f>'داشبورد'!$J$3:$J$7</c:f>
              <c:strCache>
                <c:ptCount val="0"/>
              </c:strCache>
            </c:strRef>
          </c:cat>
          <c:val>
            <c:numRef>
              <c:f>'داشبورد'!$K$3:$K$7</c:f>
              <c:numCache>
                <c:formatCode>#,##0;[Red](#,##0);-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‫فروش روزانه: پیش‌بینی در برابر سربه‌سر‬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تعداد روزانه</c:v>
          </c:tx>
          <c:cat>
            <c:strRef>
              <c:f>'داشبورد'!$J$11:$J$12</c:f>
              <c:strCache>
                <c:ptCount val="0"/>
              </c:strCache>
            </c:strRef>
          </c:cat>
          <c:val>
            <c:numRef>
              <c:f>'داشبورد'!$K$11:$K$12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31</xdr:row>
      <xdr:rowOff>0</xdr:rowOff>
    </xdr:from>
    <xdr:to>
      <xdr:col>4</xdr:col>
      <xdr:colOff>0</xdr:colOff>
      <xdr:row>47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f1c75689914841"/>
        </a:graphicData>
      </a:graphic>
    </xdr:graphicFrame>
    <xdr:clientData/>
  </xdr:twoCellAnchor>
  <xdr:twoCellAnchor>
    <xdr:from>
      <xdr:col>4</xdr:col>
      <xdr:colOff>0</xdr:colOff>
      <xdr:row>31</xdr:row>
      <xdr:rowOff>0</xdr:rowOff>
    </xdr:from>
    <xdr:to>
      <xdr:col>8</xdr:col>
      <xdr:colOff>0</xdr:colOff>
      <xdr:row>47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f3a5f058a547ab"/>
        </a:graphicData>
      </a:graphic>
    </xdr:graphicFrame>
    <xdr:clientData/>
  </xdr:twoCellAnchor>
  <xdr:oneCellAnchor>
    <xdr:from>
      <xdr:col>8</xdr:col>
      <xdr:colOff>0</xdr:colOff>
      <xdr:row>0</xdr:row>
      <xdr:rowOff>0</xdr:rowOff>
    </xdr:from>
    <xdr:ext cx="685800" cy="552450"/>
    <xdr:pic>
      <xdr:nvPicPr>
        <xdr:cNvPr id="3" name="29609807-05d3-4b6f-a710-73d4fb1c9cb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937d4c2f1c4b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6e204ffc43a495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10" max="10" width="20" hidden="0" customWidth="1"/>
    <x:col min="11" max="11" width="18" hidden="0" customWidth="1"/>
  </x:cols>
  <x:sheetData>
    <x:row r="1" ht="34" customHeight="1">
      <x:c r="A1" s="4" t="str">
        <x:v>‫داشبورد قیمت تمام‌شده و نقطه سربه‌سر‬</x:v>
      </x:c>
      <x:c r="B1" s="4"/>
      <x:c r="C1" s="4"/>
      <x:c r="D1" s="4"/>
      <x:c r="E1" s="4"/>
      <x:c r="F1" s="4"/>
      <x:c r="G1" s="4"/>
      <x:c r="H1" s="4"/>
    </x:row>
    <x:row r="2" ht="26" customHeight="1">
      <x:c r="A2" s="9" t="str">
        <x:v>‫تمام خروجی‌ها از شیت‌های ورودی، مواد اولیه و هزینه‌های متغیر به‌صورت خودکار محاسبه می‌شوند.‬</x:v>
      </x:c>
      <x:c r="B2" s="9"/>
      <x:c r="C2" s="9"/>
      <x:c r="D2" s="9"/>
      <x:c r="E2" s="9"/>
      <x:c r="F2" s="9"/>
      <x:c r="G2" s="9"/>
      <x:c r="H2" s="9"/>
      <x:c r="J2" s="269" t="str">
        <x:v>‫گروه هزینه‬</x:v>
      </x:c>
      <x:c r="K2" s="269" t="str">
        <x:v>‫هزینه هر بچ‬</x:v>
      </x:c>
    </x:row>
    <x:row r="3">
      <x:c r="J3" s="269" t="str">
        <x:v>‫مواد اولیه‬</x:v>
      </x:c>
      <x:c r="K3" s="270" t="n">
        <x:f>A6</x:f>
        <x:v>2713500</x:v>
      </x:c>
    </x:row>
    <x:row r="4">
      <x:c r="A4" s="16" t="str">
        <x:v>‫ترکیب هزینه هر بچ‬</x:v>
      </x:c>
      <x:c r="B4" s="51"/>
      <x:c r="C4" s="51"/>
      <x:c r="D4" s="51"/>
      <x:c r="E4" s="51"/>
      <x:c r="F4" s="51"/>
      <x:c r="G4" s="51"/>
      <x:c r="H4" s="17"/>
      <x:c r="J4" s="269" t="str">
        <x:v>‫انرژی‬</x:v>
      </x:c>
      <x:c r="K4" s="270" t="n">
        <x:f>C6</x:f>
        <x:v>256800</x:v>
      </x:c>
    </x:row>
    <x:row r="5" ht="23" customHeight="1">
      <x:c r="A5" s="116" t="str">
        <x:v>‫مواد اولیه‬</x:v>
      </x:c>
      <x:c r="B5" s="117"/>
      <x:c r="C5" s="116" t="str">
        <x:v>‫انرژی و تأسیسات‬</x:v>
      </x:c>
      <x:c r="D5" s="117"/>
      <x:c r="E5" s="116" t="str">
        <x:v>‫بسته‌بندی‬</x:v>
      </x:c>
      <x:c r="F5" s="117"/>
      <x:c r="G5" s="116" t="str">
        <x:v>‫نیروی کار و سایر متغیر‬</x:v>
      </x:c>
      <x:c r="H5" s="117"/>
      <x:c r="J5" s="269" t="str">
        <x:v>‫بسته‌بندی‬</x:v>
      </x:c>
      <x:c r="K5" s="270" t="n">
        <x:f>E6</x:f>
        <x:v>1150000</x:v>
      </x:c>
    </x:row>
    <x:row r="6" ht="23" customHeight="1">
      <x:c r="A6" s="131" t="n">
        <x:f>'مواد اولیه'!F25</x:f>
        <x:v>2713500</x:v>
      </x:c>
      <x:c r="B6" s="132"/>
      <x:c r="C6" s="131" t="n">
        <x:f>'هزینه‌های متغیر'!E10</x:f>
        <x:v>256800</x:v>
      </x:c>
      <x:c r="D6" s="132"/>
      <x:c r="E6" s="131" t="n">
        <x:f>'هزینه‌های متغیر'!E21</x:f>
        <x:v>1150000</x:v>
      </x:c>
      <x:c r="F6" s="132"/>
      <x:c r="G6" s="131" t="n">
        <x:f>'ورودی‌ها'!H7+'ورودی‌ها'!H8+'هزینه‌های متغیر'!E29</x:f>
        <x:v>1700000</x:v>
      </x:c>
      <x:c r="H6" s="132"/>
      <x:c r="J6" s="269" t="str">
        <x:v>‫نیروی کار‬</x:v>
      </x:c>
      <x:c r="K6" s="270" t="n">
        <x:f>'ورودی‌ها'!H7</x:f>
        <x:v>1200000</x:v>
      </x:c>
    </x:row>
    <x:row r="7" ht="23" customHeight="1">
      <x:c r="A7" s="133"/>
      <x:c r="B7" s="134"/>
      <x:c r="C7" s="133"/>
      <x:c r="D7" s="134"/>
      <x:c r="E7" s="133"/>
      <x:c r="F7" s="134"/>
      <x:c r="G7" s="133"/>
      <x:c r="H7" s="134"/>
      <x:c r="J7" s="269" t="str">
        <x:v>‫سایر متغیر‬</x:v>
      </x:c>
      <x:c r="K7" s="270" t="n">
        <x:f>'ورودی‌ها'!H8+'هزینه‌های متغیر'!E29</x:f>
        <x:v>500000</x:v>
      </x:c>
    </x:row>
    <x:row r="8" ht="23" customHeight="1">
      <x:c r="J8" s="269"/>
      <x:c r="K8" s="269"/>
    </x:row>
    <x:row r="9" ht="23" customHeight="1">
      <x:c r="A9" s="16" t="str">
        <x:v>‫قیمت تمام‌شده هر واحد‬</x:v>
      </x:c>
      <x:c r="B9" s="51"/>
      <x:c r="C9" s="51"/>
      <x:c r="D9" s="51"/>
      <x:c r="E9" s="51"/>
      <x:c r="F9" s="51"/>
      <x:c r="G9" s="51"/>
      <x:c r="H9" s="17"/>
      <x:c r="J9" s="269"/>
      <x:c r="K9" s="269"/>
    </x:row>
    <x:row r="10" ht="23" customHeight="1">
      <x:c r="A10" s="140" t="str">
        <x:v>‫جمع هزینه متغیر هر بچ‬</x:v>
      </x:c>
      <x:c r="B10" s="141"/>
      <x:c r="C10" s="140" t="str">
        <x:v>‫خروجی قابل فروش هر بچ‬</x:v>
      </x:c>
      <x:c r="D10" s="141"/>
      <x:c r="E10" s="140" t="str">
        <x:v>‫قیمت تمام‌شده هر واحد‬</x:v>
      </x:c>
      <x:c r="F10" s="141"/>
      <x:c r="G10" s="176" t="str">
        <x:v>‫اثر ضایعات در هر بچ‬</x:v>
      </x:c>
      <x:c r="H10" s="177"/>
      <x:c r="J10" s="269" t="str">
        <x:v>‫سنجه‬</x:v>
      </x:c>
      <x:c r="K10" s="269" t="str">
        <x:v>‫تعداد روزانه‬</x:v>
      </x:c>
    </x:row>
    <x:row r="11" ht="23" customHeight="1">
      <x:c r="A11" s="155" t="n">
        <x:f>SUM(A6,C6,E6,G6)</x:f>
        <x:v>5820300</x:v>
      </x:c>
      <x:c r="B11" s="156"/>
      <x:c r="C11" s="167" t="n">
        <x:f>'ورودی‌ها'!B6*(1-'ورودی‌ها'!B7)</x:f>
        <x:v>95</x:v>
      </x:c>
      <x:c r="D11" s="168"/>
      <x:c r="E11" s="155" t="n">
        <x:f>IF(C11&gt;0,A11/C11,0)</x:f>
        <x:v>61266.31578947369</x:v>
      </x:c>
      <x:c r="F11" s="156"/>
      <x:c r="G11" s="191" t="n">
        <x:f>IF(1-'ورودی‌ها'!B7&gt;0,A11*'ورودی‌ها'!B7/(1-'ورودی‌ها'!B7),0)</x:f>
        <x:v>306331.5789473684</x:v>
      </x:c>
      <x:c r="H11" s="192"/>
      <x:c r="J11" s="269" t="str">
        <x:v>‫فروش پیش‌بینی‬</x:v>
      </x:c>
      <x:c r="K11" s="271" t="n">
        <x:f>'ورودی‌ها'!B9</x:f>
        <x:v>250</x:v>
      </x:c>
    </x:row>
    <x:row r="12" ht="23" customHeight="1">
      <x:c r="A12" s="157"/>
      <x:c r="B12" s="158"/>
      <x:c r="C12" s="169"/>
      <x:c r="D12" s="170"/>
      <x:c r="E12" s="157"/>
      <x:c r="F12" s="158"/>
      <x:c r="G12" s="193"/>
      <x:c r="H12" s="194"/>
      <x:c r="J12" s="269" t="str">
        <x:v>‫نقطه سربه‌سر‬</x:v>
      </x:c>
      <x:c r="K12" s="271" t="n">
        <x:f>E21</x:f>
        <x:v>216.62894162660132</x:v>
      </x:c>
    </x:row>
    <x:row r="13" ht="23" customHeight="1"/>
    <x:row r="14" ht="23" customHeight="1">
      <x:c r="A14" s="16" t="str">
        <x:v>‫قیمت‌گذاری و حاشیه سود‬</x:v>
      </x:c>
      <x:c r="B14" s="51"/>
      <x:c r="C14" s="51"/>
      <x:c r="D14" s="51"/>
      <x:c r="E14" s="51"/>
      <x:c r="F14" s="51"/>
      <x:c r="G14" s="51"/>
      <x:c r="H14" s="17"/>
    </x:row>
    <x:row r="15" ht="23" customHeight="1">
      <x:c r="A15" s="201" t="str">
        <x:v>‫قیمت فروش پیشنهادی‬</x:v>
      </x:c>
      <x:c r="B15" s="202"/>
      <x:c r="C15" s="140" t="str">
        <x:v>‫قیمت فروش فعلی‬</x:v>
      </x:c>
      <x:c r="D15" s="141"/>
      <x:c r="E15" s="140" t="str">
        <x:v>‫حاشیه مشارکت هر واحد‬</x:v>
      </x:c>
      <x:c r="F15" s="141"/>
      <x:c r="G15" s="140" t="str">
        <x:v>‫حاشیه سود ناخالص فعلی‬</x:v>
      </x:c>
      <x:c r="H15" s="141"/>
    </x:row>
    <x:row r="16" ht="23" customHeight="1">
      <x:c r="A16" s="216" t="n">
        <x:f>IF(1-'ورودی‌ها'!B10&gt;0,E11/(1-'ورودی‌ها'!B10),0)</x:f>
        <x:v>94255.87044534413</x:v>
      </x:c>
      <x:c r="B16" s="217"/>
      <x:c r="C16" s="155" t="n">
        <x:f>'ورودی‌ها'!B11</x:f>
        <x:v>95000</x:v>
      </x:c>
      <x:c r="D16" s="156"/>
      <x:c r="E16" s="155" t="n">
        <x:f>MAX(C16-E11,0)</x:f>
        <x:v>33733.68421052631</x:v>
      </x:c>
      <x:c r="F16" s="156"/>
      <x:c r="G16" s="228" t="n">
        <x:f>IF(C16&gt;0,(C16-E11)/C16,0)</x:f>
        <x:v>0.35509141274238226</x:v>
      </x:c>
      <x:c r="H16" s="229"/>
    </x:row>
    <x:row r="17" ht="23" customHeight="1">
      <x:c r="A17" s="218"/>
      <x:c r="B17" s="219"/>
      <x:c r="C17" s="157"/>
      <x:c r="D17" s="158"/>
      <x:c r="E17" s="157"/>
      <x:c r="F17" s="158"/>
      <x:c r="G17" s="230"/>
      <x:c r="H17" s="231"/>
    </x:row>
    <x:row r="18" ht="23" customHeight="1"/>
    <x:row r="19" ht="23" customHeight="1">
      <x:c r="A19" s="16" t="str">
        <x:v>‫نقطه سربه‌سر ماهانه‬</x:v>
      </x:c>
      <x:c r="B19" s="51"/>
      <x:c r="C19" s="51"/>
      <x:c r="D19" s="51"/>
      <x:c r="E19" s="51"/>
      <x:c r="F19" s="51"/>
      <x:c r="G19" s="51"/>
      <x:c r="H19" s="17"/>
    </x:row>
    <x:row r="20" ht="23" customHeight="1">
      <x:c r="A20" s="116" t="str">
        <x:v>‫هزینه ثابت ماهانه‬</x:v>
      </x:c>
      <x:c r="B20" s="117"/>
      <x:c r="C20" s="116" t="str">
        <x:v>‫تعداد فروش سربه‌سر ماهانه‬</x:v>
      </x:c>
      <x:c r="D20" s="117"/>
      <x:c r="E20" s="116" t="str">
        <x:v>‫فروش سربه‌سر روزانه‬</x:v>
      </x:c>
      <x:c r="F20" s="117"/>
      <x:c r="G20" s="116" t="str">
        <x:v>‫فروش ریالی سربه‌سر ماهانه‬</x:v>
      </x:c>
      <x:c r="H20" s="117"/>
    </x:row>
    <x:row r="21" ht="23" customHeight="1">
      <x:c r="A21" s="131" t="n">
        <x:f>'ورودی‌ها'!E10</x:f>
        <x:v>190000000</x:v>
      </x:c>
      <x:c r="B21" s="132"/>
      <x:c r="C21" s="240" t="n">
        <x:f>IF(E16&gt;0,A21/E16,0)</x:f>
        <x:v>5632.352482291634</x:v>
      </x:c>
      <x:c r="D21" s="241"/>
      <x:c r="E21" s="240" t="n">
        <x:f>IF('ورودی‌ها'!B8&gt;0,C21/'ورودی‌ها'!B8,0)</x:f>
        <x:v>216.62894162660132</x:v>
      </x:c>
      <x:c r="F21" s="241"/>
      <x:c r="G21" s="131" t="n">
        <x:f>C21*C16</x:f>
        <x:v>535073485.8177053</x:v>
      </x:c>
      <x:c r="H21" s="132"/>
    </x:row>
    <x:row r="22" ht="23" customHeight="1">
      <x:c r="A22" s="133"/>
      <x:c r="B22" s="134"/>
      <x:c r="C22" s="242"/>
      <x:c r="D22" s="243"/>
      <x:c r="E22" s="242"/>
      <x:c r="F22" s="243"/>
      <x:c r="G22" s="133"/>
      <x:c r="H22" s="134"/>
    </x:row>
    <x:row r="23" ht="23" customHeight="1"/>
    <x:row r="24" ht="23" customHeight="1">
      <x:c r="A24" s="16" t="str">
        <x:v>‫پیش‌بینی عملکرد ماهانه‬</x:v>
      </x:c>
      <x:c r="B24" s="51"/>
      <x:c r="C24" s="51"/>
      <x:c r="D24" s="51"/>
      <x:c r="E24" s="51"/>
      <x:c r="F24" s="51"/>
      <x:c r="G24" s="51"/>
      <x:c r="H24" s="17"/>
    </x:row>
    <x:row r="25" ht="23" customHeight="1">
      <x:c r="A25" s="140" t="str">
        <x:v>‫تعداد فروش ماهانه‬</x:v>
      </x:c>
      <x:c r="B25" s="141"/>
      <x:c r="C25" s="140" t="str">
        <x:v>‫درآمد ماهانه‬</x:v>
      </x:c>
      <x:c r="D25" s="141"/>
      <x:c r="E25" s="201" t="str">
        <x:v>‫سود عملیاتی ماهانه‬</x:v>
      </x:c>
      <x:c r="F25" s="202"/>
      <x:c r="G25" s="140" t="str">
        <x:v>‫حاشیه سود عملیاتی‬</x:v>
      </x:c>
      <x:c r="H25" s="141"/>
    </x:row>
    <x:row r="26" ht="23" customHeight="1">
      <x:c r="A26" s="167" t="n">
        <x:f>'ورودی‌ها'!B9*'ورودی‌ها'!B8</x:f>
        <x:v>6500</x:v>
      </x:c>
      <x:c r="B26" s="168"/>
      <x:c r="C26" s="155" t="n">
        <x:f>A26*C16</x:f>
        <x:v>617500000</x:v>
      </x:c>
      <x:c r="D26" s="156"/>
      <x:c r="E26" s="216" t="n">
        <x:f>C26-A26*E11-A21</x:f>
        <x:v>29268947.368421018</x:v>
      </x:c>
      <x:c r="F26" s="217"/>
      <x:c r="G26" s="228" t="n">
        <x:f>IF(C26&gt;0,E26/C26,0)</x:f>
        <x:v>0.047399105050074525</x:v>
      </x:c>
      <x:c r="H26" s="229"/>
    </x:row>
    <x:row r="27" ht="23" customHeight="1">
      <x:c r="A27" s="169"/>
      <x:c r="B27" s="170"/>
      <x:c r="C27" s="157"/>
      <x:c r="D27" s="158"/>
      <x:c r="E27" s="218"/>
      <x:c r="F27" s="219"/>
      <x:c r="G27" s="230"/>
      <x:c r="H27" s="231"/>
    </x:row>
    <x:row r="28" ht="23" customHeight="1"/>
    <x:row r="29" ht="23" customHeight="1">
      <x:c r="A29" s="263" t="str">
        <x:f>IF(E26&gt;=0,"‫وضعیت پیش‌بینی: سودده - فروش روزانه بالاتر از نقطه سربه‌سر است.‬","‫وضعیت پیش‌بینی: زیان‌ده - فروش یا قیمت باید افزایش یابد یا هزینه‌ها کاهش پیدا کند.‬")</x:f>
        <x:v>‫وضعیت پیش‌بینی: سودده - فروش روزانه بالاتر از نقطه سربه‌سر است.‬</x:v>
      </x:c>
      <x:c r="B29" s="264"/>
      <x:c r="C29" s="264"/>
      <x:c r="D29" s="264"/>
      <x:c r="E29" s="264"/>
      <x:c r="F29" s="264"/>
      <x:c r="G29" s="264"/>
      <x:c r="H29" s="265"/>
    </x:row>
    <x:row r="30" ht="23" customHeight="1">
      <x:c r="A30" s="266"/>
      <x:c r="B30" s="267"/>
      <x:c r="C30" s="267"/>
      <x:c r="D30" s="267"/>
      <x:c r="E30" s="267"/>
      <x:c r="F30" s="267"/>
      <x:c r="G30" s="267"/>
      <x:c r="H30" s="268"/>
    </x:row>
    <x:row r="49">
      <x:c r="A49" s="274" t="str">
        <x:v>‫هژیر شاپ | مشاوره و تأمین تجهیزات بیکری | 09331420092 | @hazhirshop‬</x:v>
      </x:c>
      <x:c r="B49" s="274"/>
      <x:c r="C49" s="274"/>
      <x:c r="D49" s="274"/>
      <x:c r="E49" s="274"/>
      <x:c r="F49" s="274"/>
      <x:c r="G49" s="274"/>
      <x:c r="H49" s="274"/>
    </x:row>
  </x:sheetData>
  <x:mergeCells>
    <x:mergeCell ref="A1:H1"/>
    <x:mergeCell ref="A2:H2"/>
    <x:mergeCell ref="A4:H4"/>
    <x:mergeCell ref="A5:B5"/>
    <x:mergeCell ref="A6:B7"/>
    <x:mergeCell ref="C5:D5"/>
    <x:mergeCell ref="C6:D7"/>
    <x:mergeCell ref="E5:F5"/>
    <x:mergeCell ref="E6:F7"/>
    <x:mergeCell ref="G5:H5"/>
    <x:mergeCell ref="G6:H7"/>
    <x:mergeCell ref="A9:H9"/>
    <x:mergeCell ref="A10:B10"/>
    <x:mergeCell ref="A11:B12"/>
    <x:mergeCell ref="C10:D10"/>
    <x:mergeCell ref="C11:D12"/>
    <x:mergeCell ref="E10:F10"/>
    <x:mergeCell ref="E11:F12"/>
    <x:mergeCell ref="G10:H10"/>
    <x:mergeCell ref="G11:H12"/>
    <x:mergeCell ref="A14:H14"/>
    <x:mergeCell ref="A15:B15"/>
    <x:mergeCell ref="A16:B17"/>
    <x:mergeCell ref="C15:D15"/>
    <x:mergeCell ref="C16:D17"/>
    <x:mergeCell ref="E15:F15"/>
    <x:mergeCell ref="E16:F17"/>
    <x:mergeCell ref="G15:H15"/>
    <x:mergeCell ref="G16:H17"/>
    <x:mergeCell ref="A19:H19"/>
    <x:mergeCell ref="A20:B20"/>
    <x:mergeCell ref="A21:B22"/>
    <x:mergeCell ref="C20:D20"/>
    <x:mergeCell ref="C21:D22"/>
    <x:mergeCell ref="E20:F20"/>
    <x:mergeCell ref="E21:F22"/>
    <x:mergeCell ref="G20:H20"/>
    <x:mergeCell ref="G21:H22"/>
    <x:mergeCell ref="A24:H24"/>
    <x:mergeCell ref="A25:B25"/>
    <x:mergeCell ref="A26:B27"/>
    <x:mergeCell ref="C25:D25"/>
    <x:mergeCell ref="C26:D27"/>
    <x:mergeCell ref="E25:F25"/>
    <x:mergeCell ref="E26:F27"/>
    <x:mergeCell ref="G25:H25"/>
    <x:mergeCell ref="G26:H27"/>
    <x:mergeCell ref="A29:H30"/>
    <x:mergeCell ref="A49:H49"/>
  </x:mergeCells>
  <x:pageMargins left="0.7" right="0.7" top="0.75" bottom="0.75" header="0.3" footer="0.3"/>
  <x:drawing xmlns:r="http://schemas.openxmlformats.org/officeDocument/2006/relationships" r:id="Ra6e204ffc43a495a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4" hidden="0" customWidth="1"/>
    <x:col min="4" max="4" width="25" hidden="0" customWidth="1"/>
    <x:col min="5" max="5" width="18" hidden="0" customWidth="1"/>
    <x:col min="6" max="6" width="4" hidden="0" customWidth="1"/>
    <x:col min="7" max="7" width="27" hidden="0" customWidth="1"/>
    <x:col min="8" max="8" width="18" hidden="0" customWidth="1"/>
  </x:cols>
  <x:sheetData>
    <x:row r="1" ht="34" customHeight="1">
      <x:c r="A1" s="4" t="str">
        <x:v>‫ورودی‌های مدل قیمت تمام‌شده‬</x:v>
      </x:c>
      <x:c r="B1" s="4"/>
      <x:c r="C1" s="4"/>
      <x:c r="D1" s="4"/>
      <x:c r="E1" s="4"/>
      <x:c r="F1" s="4"/>
      <x:c r="G1" s="4"/>
      <x:c r="H1" s="4"/>
    </x:row>
    <x:row r="2" ht="26" customHeight="1">
      <x:c r="A2" s="9" t="str">
        <x:v>‫سلول‌های زرد با نوشته آبی قابل ویرایش هستند. اعداد موجود صرفاً نمونه آموزشی‌اند.‬</x:v>
      </x:c>
      <x:c r="B2" s="9"/>
      <x:c r="C2" s="9"/>
      <x:c r="D2" s="9"/>
      <x:c r="E2" s="9"/>
      <x:c r="F2" s="9"/>
      <x:c r="G2" s="9"/>
      <x:c r="H2" s="9"/>
    </x:row>
    <x:row r="4">
      <x:c r="A4" s="16" t="str">
        <x:v>‫مشخصات محصول و فروش‬</x:v>
      </x:c>
      <x:c r="B4" s="17"/>
      <x:c r="D4" s="16" t="str">
        <x:v>‫هزینه‌های ثابت ماهانه‬</x:v>
      </x:c>
      <x:c r="E4" s="17"/>
      <x:c r="G4" s="16" t="str">
        <x:v>‫نیروی کار و هزینه متغیر‬</x:v>
      </x:c>
      <x:c r="H4" s="17"/>
    </x:row>
    <x:row r="5">
      <x:c r="A5" s="20" t="str">
        <x:v>‫نام محصول‬</x:v>
      </x:c>
      <x:c r="B5" s="29" t="str">
        <x:v>‫کروسان نمونه‬</x:v>
      </x:c>
      <x:c r="D5" s="20" t="str">
        <x:v>‫اجاره‬</x:v>
      </x:c>
      <x:c r="E5" s="35" t="n">
        <x:v>50000000</x:v>
      </x:c>
      <x:c r="G5" s="20" t="str">
        <x:v>‫ساعت کار مستقیم هر بچ‬</x:v>
      </x:c>
      <x:c r="H5" s="47" t="n">
        <x:v>8</x:v>
      </x:c>
    </x:row>
    <x:row r="6">
      <x:c r="A6" s="20" t="str">
        <x:v>‫خروجی اسمی هر بچ (عدد)‬</x:v>
      </x:c>
      <x:c r="B6" s="32" t="n">
        <x:v>100</x:v>
      </x:c>
      <x:c r="D6" s="20" t="str">
        <x:v>‫حقوق ثابت‬</x:v>
      </x:c>
      <x:c r="E6" s="36" t="n">
        <x:v>100000000</x:v>
      </x:c>
      <x:c r="G6" s="20" t="str">
        <x:v>‫دستمزد ساعتی (تومان)‬</x:v>
      </x:c>
      <x:c r="H6" s="34" t="n">
        <x:v>150000</x:v>
      </x:c>
    </x:row>
    <x:row r="7">
      <x:c r="A7" s="20" t="str">
        <x:v>‫درصد ضایعات‬</x:v>
      </x:c>
      <x:c r="B7" s="33" t="n">
        <x:v>0.05</x:v>
      </x:c>
      <x:c r="D7" s="20" t="str">
        <x:v>‫بیمه و مزایا‬</x:v>
      </x:c>
      <x:c r="E7" s="36" t="n">
        <x:v>20000000</x:v>
      </x:c>
      <x:c r="G7" s="20" t="str">
        <x:v>‫هزینه نیروی مستقیم هر بچ‬</x:v>
      </x:c>
      <x:c r="H7" s="37" t="n">
        <x:f>H5*H6</x:f>
        <x:v>1200000</x:v>
      </x:c>
    </x:row>
    <x:row r="8">
      <x:c r="A8" s="20" t="str">
        <x:v>‫روز کاری در ماه‬</x:v>
      </x:c>
      <x:c r="B8" s="32" t="n">
        <x:v>26</x:v>
      </x:c>
      <x:c r="D8" s="20" t="str">
        <x:v>‫بازاریابی‬</x:v>
      </x:c>
      <x:c r="E8" s="36" t="n">
        <x:v>10000000</x:v>
      </x:c>
      <x:c r="G8" s="20" t="str">
        <x:v>‫سایر هزینه متغیر هر بچ‬</x:v>
      </x:c>
      <x:c r="H8" s="48" t="n">
        <x:v>250000</x:v>
      </x:c>
    </x:row>
    <x:row r="9">
      <x:c r="A9" s="20" t="str">
        <x:v>‫فروش روزانه پیش‌بینی (عدد)‬</x:v>
      </x:c>
      <x:c r="B9" s="32" t="n">
        <x:v>250</x:v>
      </x:c>
      <x:c r="D9" s="20" t="str">
        <x:v>‫سایر هزینه‌های ثابت‬</x:v>
      </x:c>
      <x:c r="E9" s="34" t="n">
        <x:v>10000000</x:v>
      </x:c>
    </x:row>
    <x:row r="10">
      <x:c r="A10" s="20" t="str">
        <x:v>‫حاشیه سود هدف از فروش‬</x:v>
      </x:c>
      <x:c r="B10" s="33" t="n">
        <x:v>0.35</x:v>
      </x:c>
      <x:c r="D10" s="43" t="str">
        <x:v>‫جمع هزینه ثابت ماهانه‬</x:v>
      </x:c>
      <x:c r="E10" s="43" t="n">
        <x:f>SUM(E5:E9)</x:f>
        <x:v>190000000</x:v>
      </x:c>
    </x:row>
    <x:row r="11">
      <x:c r="A11" s="20" t="str">
        <x:v>‫قیمت فروش فعلی هر واحد (تومان)‬</x:v>
      </x:c>
      <x:c r="B11" s="34" t="n">
        <x:v>95000</x:v>
      </x:c>
    </x:row>
    <x:row r="14">
      <x:c r="A14" s="16" t="str">
        <x:v>‫راهنمای رنگ‌ها و نحوه استفاده‬</x:v>
      </x:c>
      <x:c r="B14" s="51"/>
      <x:c r="C14" s="51"/>
      <x:c r="D14" s="51"/>
      <x:c r="E14" s="51"/>
      <x:c r="F14" s="51"/>
      <x:c r="G14" s="51"/>
      <x:c r="H14" s="17"/>
    </x:row>
    <x:row r="16">
      <x:c r="A16" s="52" t="str">
        <x:v>‫ورودی قابل ویرایش‬</x:v>
      </x:c>
      <x:c r="B16" s="52"/>
      <x:c r="C16" s="55" t="str">
        <x:v>‫فرمول و محاسبه‬</x:v>
      </x:c>
      <x:c r="D16" s="55"/>
      <x:c r="E16" s="57" t="str">
        <x:v>‫لینک به شیت دیگر‬</x:v>
      </x:c>
      <x:c r="F16" s="57"/>
      <x:c r="G16" s="60" t="str">
        <x:v>‫هشدار یا کنترل‬</x:v>
      </x:c>
      <x:c r="H16" s="60"/>
    </x:row>
    <x:row r="18">
      <x:c r="A18" s="79" t="str">
        <x:v>‫ترتیب استفاده: قیمت و مقدار مواد اولیه را وارد کنید؛ سپس هزینه انرژی و بسته‌بندی را اصلاح کنید؛ در پایان مفروضات فروش و هزینه ثابت را در همین شیت به‌روز کنید.‬</x:v>
      </x:c>
      <x:c r="B18" s="80"/>
      <x:c r="C18" s="80"/>
      <x:c r="D18" s="80"/>
      <x:c r="E18" s="80"/>
      <x:c r="F18" s="80"/>
      <x:c r="G18" s="80"/>
      <x:c r="H18" s="81"/>
    </x:row>
    <x:row r="19">
      <x:c r="A19" s="82"/>
      <x:c r="B19" s="83"/>
      <x:c r="C19" s="83"/>
      <x:c r="D19" s="83"/>
      <x:c r="E19" s="83"/>
      <x:c r="F19" s="83"/>
      <x:c r="G19" s="83"/>
      <x:c r="H19" s="84"/>
    </x:row>
  </x:sheetData>
  <x:mergeCells>
    <x:mergeCell ref="A1:H1"/>
    <x:mergeCell ref="A2:H2"/>
    <x:mergeCell ref="A4:B4"/>
    <x:mergeCell ref="D4:E4"/>
    <x:mergeCell ref="G4:H4"/>
    <x:mergeCell ref="A14:H14"/>
    <x:mergeCell ref="A16:B16"/>
    <x:mergeCell ref="C16:D16"/>
    <x:mergeCell ref="E16:F16"/>
    <x:mergeCell ref="G16:H16"/>
    <x:mergeCell ref="A18:H19"/>
  </x:mergeCells>
  <x:dataValidations count="4">
    <x:dataValidation type="decimal" operator="between" sqref="B7">
      <x:formula1>0</x:formula1>
      <x:formula2>0.3</x:formula2>
    </x:dataValidation>
    <x:dataValidation type="decimal" operator="between" sqref="B10">
      <x:formula1>0</x:formula1>
      <x:formula2>0.8</x:formula2>
    </x:dataValidation>
    <x:dataValidation type="decimal" operator="greaterThan" sqref="B6:B9">
      <x:formula1>0</x:formula1>
    </x:dataValidation>
    <x:dataValidation type="decimal" operator="greaterThan" sqref="B11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4" hidden="0" customWidth="1"/>
    <x:col min="3" max="3" width="17" hidden="0" customWidth="1"/>
    <x:col min="4" max="4" width="16" hidden="0" customWidth="1"/>
    <x:col min="5" max="5" width="22" hidden="0" customWidth="1"/>
    <x:col min="6" max="6" width="22" hidden="0" customWidth="1"/>
  </x:cols>
  <x:sheetData>
    <x:row r="1" ht="34" customHeight="1">
      <x:c r="A1" s="4" t="str">
        <x:v>‫مواد اولیه هر بچ تولید‬</x:v>
      </x:c>
      <x:c r="B1" s="4"/>
      <x:c r="C1" s="4"/>
      <x:c r="D1" s="4"/>
      <x:c r="E1" s="4"/>
      <x:c r="F1" s="4"/>
    </x:row>
    <x:row r="2" ht="26" customHeight="1">
      <x:c r="A2" s="9" t="str">
        <x:v>‫مقدار مصرف و قیمت هر واحد را جایگزین کنید؛ ستون هزینه به‌صورت خودکار محاسبه می‌شود.‬</x:v>
      </x:c>
      <x:c r="B2" s="9"/>
      <x:c r="C2" s="9"/>
      <x:c r="D2" s="9"/>
      <x:c r="E2" s="9"/>
      <x:c r="F2" s="9"/>
    </x:row>
    <x:row r="4" ht="23" customHeight="1">
      <x:c r="A4" s="96" t="str">
        <x:v>‫ردیف‬</x:v>
      </x:c>
      <x:c r="B4" s="97" t="str">
        <x:v>‫ماده اولیه‬</x:v>
      </x:c>
      <x:c r="C4" s="97" t="str">
        <x:v>‫مقدار مصرف‬</x:v>
      </x:c>
      <x:c r="D4" s="97" t="str">
        <x:v>‫واحد‬</x:v>
      </x:c>
      <x:c r="E4" s="97" t="str">
        <x:v>‫قیمت هر واحد (تومان)‬</x:v>
      </x:c>
      <x:c r="F4" s="98" t="str">
        <x:v>‫هزینه هر بچ (تومان)‬</x:v>
      </x:c>
    </x:row>
    <x:row r="5" ht="23" customHeight="1">
      <x:c r="A5" s="102" t="n">
        <x:v>1</x:v>
      </x:c>
      <x:c r="B5" s="100" t="str">
        <x:v>‫آرد‬</x:v>
      </x:c>
      <x:c r="C5" s="103" t="n">
        <x:v>8</x:v>
      </x:c>
      <x:c r="D5" s="100" t="str">
        <x:v>‫کیلوگرم‬</x:v>
      </x:c>
      <x:c r="E5" s="104" t="n">
        <x:v>70000</x:v>
      </x:c>
      <x:c r="F5" s="37" t="n">
        <x:f>IF(OR(C5="",E5=""),0,C5*E5)</x:f>
        <x:v>560000</x:v>
      </x:c>
    </x:row>
    <x:row r="6" ht="23" customHeight="1">
      <x:c r="A6" s="102" t="n">
        <x:v>2</x:v>
      </x:c>
      <x:c r="B6" s="100" t="str">
        <x:v>‫کره‬</x:v>
      </x:c>
      <x:c r="C6" s="103" t="n">
        <x:v>3</x:v>
      </x:c>
      <x:c r="D6" s="100" t="str">
        <x:v>‫کیلوگرم‬</x:v>
      </x:c>
      <x:c r="E6" s="104" t="n">
        <x:v>550000</x:v>
      </x:c>
      <x:c r="F6" s="37" t="n">
        <x:f>IF(OR(C6="",E6=""),0,C6*E6)</x:f>
        <x:v>1650000</x:v>
      </x:c>
    </x:row>
    <x:row r="7" ht="23" customHeight="1">
      <x:c r="A7" s="102" t="n">
        <x:v>3</x:v>
      </x:c>
      <x:c r="B7" s="100" t="str">
        <x:v>‫شکر‬</x:v>
      </x:c>
      <x:c r="C7" s="103" t="n">
        <x:v>1</x:v>
      </x:c>
      <x:c r="D7" s="100" t="str">
        <x:v>‫کیلوگرم‬</x:v>
      </x:c>
      <x:c r="E7" s="104" t="n">
        <x:v>85000</x:v>
      </x:c>
      <x:c r="F7" s="37" t="n">
        <x:f>IF(OR(C7="",E7=""),0,C7*E7)</x:f>
        <x:v>85000</x:v>
      </x:c>
    </x:row>
    <x:row r="8" ht="23" customHeight="1">
      <x:c r="A8" s="102" t="n">
        <x:v>4</x:v>
      </x:c>
      <x:c r="B8" s="100" t="str">
        <x:v>‫شیر‬</x:v>
      </x:c>
      <x:c r="C8" s="103" t="n">
        <x:v>2</x:v>
      </x:c>
      <x:c r="D8" s="100" t="str">
        <x:v>‫لیتر‬</x:v>
      </x:c>
      <x:c r="E8" s="104" t="n">
        <x:v>90000</x:v>
      </x:c>
      <x:c r="F8" s="37" t="n">
        <x:f>IF(OR(C8="",E8=""),0,C8*E8)</x:f>
        <x:v>180000</x:v>
      </x:c>
    </x:row>
    <x:row r="9" ht="23" customHeight="1">
      <x:c r="A9" s="102" t="n">
        <x:v>5</x:v>
      </x:c>
      <x:c r="B9" s="100" t="str">
        <x:v>‫تخم‌مرغ‬</x:v>
      </x:c>
      <x:c r="C9" s="103" t="n">
        <x:v>1</x:v>
      </x:c>
      <x:c r="D9" s="100" t="str">
        <x:v>‫کیلوگرم‬</x:v>
      </x:c>
      <x:c r="E9" s="104" t="n">
        <x:v>180000</x:v>
      </x:c>
      <x:c r="F9" s="37" t="n">
        <x:f>IF(OR(C9="",E9=""),0,C9*E9)</x:f>
        <x:v>180000</x:v>
      </x:c>
    </x:row>
    <x:row r="10" ht="23" customHeight="1">
      <x:c r="A10" s="102" t="n">
        <x:v>6</x:v>
      </x:c>
      <x:c r="B10" s="100" t="str">
        <x:v>‫خمیرمایه‬</x:v>
      </x:c>
      <x:c r="C10" s="103" t="n">
        <x:v>0.15</x:v>
      </x:c>
      <x:c r="D10" s="100" t="str">
        <x:v>‫کیلوگرم‬</x:v>
      </x:c>
      <x:c r="E10" s="104" t="n">
        <x:v>350000</x:v>
      </x:c>
      <x:c r="F10" s="37" t="n">
        <x:f>IF(OR(C10="",E10=""),0,C10*E10)</x:f>
        <x:v>52500</x:v>
      </x:c>
    </x:row>
    <x:row r="11" ht="23" customHeight="1">
      <x:c r="A11" s="102" t="n">
        <x:v>7</x:v>
      </x:c>
      <x:c r="B11" s="100" t="str">
        <x:v>‫نمک‬</x:v>
      </x:c>
      <x:c r="C11" s="103" t="n">
        <x:v>0.15</x:v>
      </x:c>
      <x:c r="D11" s="100" t="str">
        <x:v>‫کیلوگرم‬</x:v>
      </x:c>
      <x:c r="E11" s="104" t="n">
        <x:v>40000</x:v>
      </x:c>
      <x:c r="F11" s="37" t="n">
        <x:f>IF(OR(C11="",E11=""),0,C11*E11)</x:f>
        <x:v>6000</x:v>
      </x:c>
    </x:row>
    <x:row r="12" ht="23" customHeight="1">
      <x:c r="A12" s="102" t="n">
        <x:v>8</x:v>
      </x:c>
      <x:c r="B12" s="100" t="str"/>
      <x:c r="C12" s="103"/>
      <x:c r="D12" s="100" t="str"/>
      <x:c r="E12" s="104"/>
      <x:c r="F12" s="37" t="n">
        <x:f>IF(OR(C12="",E12=""),0,C12*E12)</x:f>
        <x:v>0</x:v>
      </x:c>
    </x:row>
    <x:row r="13" ht="23" customHeight="1">
      <x:c r="A13" s="102" t="n">
        <x:v>9</x:v>
      </x:c>
      <x:c r="B13" s="100" t="str"/>
      <x:c r="C13" s="103"/>
      <x:c r="D13" s="100" t="str"/>
      <x:c r="E13" s="104"/>
      <x:c r="F13" s="37" t="n">
        <x:f>IF(OR(C13="",E13=""),0,C13*E13)</x:f>
        <x:v>0</x:v>
      </x:c>
    </x:row>
    <x:row r="14" ht="23" customHeight="1">
      <x:c r="A14" s="102" t="n">
        <x:v>10</x:v>
      </x:c>
      <x:c r="B14" s="100" t="str"/>
      <x:c r="C14" s="103"/>
      <x:c r="D14" s="100" t="str"/>
      <x:c r="E14" s="104"/>
      <x:c r="F14" s="37" t="n">
        <x:f>IF(OR(C14="",E14=""),0,C14*E14)</x:f>
        <x:v>0</x:v>
      </x:c>
    </x:row>
    <x:row r="15" ht="23" customHeight="1">
      <x:c r="A15" s="102" t="n">
        <x:v>11</x:v>
      </x:c>
      <x:c r="B15" s="100" t="str"/>
      <x:c r="C15" s="103"/>
      <x:c r="D15" s="100" t="str"/>
      <x:c r="E15" s="104"/>
      <x:c r="F15" s="37" t="n">
        <x:f>IF(OR(C15="",E15=""),0,C15*E15)</x:f>
        <x:v>0</x:v>
      </x:c>
    </x:row>
    <x:row r="16" ht="23" customHeight="1">
      <x:c r="A16" s="102" t="n">
        <x:v>12</x:v>
      </x:c>
      <x:c r="B16" s="100" t="str"/>
      <x:c r="C16" s="103"/>
      <x:c r="D16" s="100" t="str"/>
      <x:c r="E16" s="104"/>
      <x:c r="F16" s="37" t="n">
        <x:f>IF(OR(C16="",E16=""),0,C16*E16)</x:f>
        <x:v>0</x:v>
      </x:c>
    </x:row>
    <x:row r="17" ht="23" customHeight="1">
      <x:c r="A17" s="102" t="n">
        <x:v>13</x:v>
      </x:c>
      <x:c r="B17" s="100" t="str"/>
      <x:c r="C17" s="103"/>
      <x:c r="D17" s="100" t="str"/>
      <x:c r="E17" s="104"/>
      <x:c r="F17" s="37" t="n">
        <x:f>IF(OR(C17="",E17=""),0,C17*E17)</x:f>
        <x:v>0</x:v>
      </x:c>
    </x:row>
    <x:row r="18" ht="23" customHeight="1">
      <x:c r="A18" s="102" t="n">
        <x:v>14</x:v>
      </x:c>
      <x:c r="B18" s="100" t="str"/>
      <x:c r="C18" s="103"/>
      <x:c r="D18" s="100" t="str"/>
      <x:c r="E18" s="104"/>
      <x:c r="F18" s="37" t="n">
        <x:f>IF(OR(C18="",E18=""),0,C18*E18)</x:f>
        <x:v>0</x:v>
      </x:c>
    </x:row>
    <x:row r="19" ht="23" customHeight="1">
      <x:c r="A19" s="102" t="n">
        <x:v>15</x:v>
      </x:c>
      <x:c r="B19" s="100" t="str"/>
      <x:c r="C19" s="103"/>
      <x:c r="D19" s="100" t="str"/>
      <x:c r="E19" s="104"/>
      <x:c r="F19" s="37" t="n">
        <x:f>IF(OR(C19="",E19=""),0,C19*E19)</x:f>
        <x:v>0</x:v>
      </x:c>
    </x:row>
    <x:row r="20" ht="23" customHeight="1">
      <x:c r="A20" s="102" t="n">
        <x:v>16</x:v>
      </x:c>
      <x:c r="B20" s="100" t="str"/>
      <x:c r="C20" s="103"/>
      <x:c r="D20" s="100" t="str"/>
      <x:c r="E20" s="104"/>
      <x:c r="F20" s="37" t="n">
        <x:f>IF(OR(C20="",E20=""),0,C20*E20)</x:f>
        <x:v>0</x:v>
      </x:c>
    </x:row>
    <x:row r="21" ht="23" customHeight="1">
      <x:c r="A21" s="102" t="n">
        <x:v>17</x:v>
      </x:c>
      <x:c r="B21" s="100" t="str"/>
      <x:c r="C21" s="103"/>
      <x:c r="D21" s="100" t="str"/>
      <x:c r="E21" s="104"/>
      <x:c r="F21" s="37" t="n">
        <x:f>IF(OR(C21="",E21=""),0,C21*E21)</x:f>
        <x:v>0</x:v>
      </x:c>
    </x:row>
    <x:row r="22" ht="23" customHeight="1">
      <x:c r="A22" s="102" t="n">
        <x:v>18</x:v>
      </x:c>
      <x:c r="B22" s="100" t="str"/>
      <x:c r="C22" s="103"/>
      <x:c r="D22" s="100" t="str"/>
      <x:c r="E22" s="104"/>
      <x:c r="F22" s="37" t="n">
        <x:f>IF(OR(C22="",E22=""),0,C22*E22)</x:f>
        <x:v>0</x:v>
      </x:c>
    </x:row>
    <x:row r="23" ht="23" customHeight="1">
      <x:c r="A23" s="102" t="n">
        <x:v>19</x:v>
      </x:c>
      <x:c r="B23" s="100" t="str"/>
      <x:c r="C23" s="103"/>
      <x:c r="D23" s="100" t="str"/>
      <x:c r="E23" s="104"/>
      <x:c r="F23" s="37" t="n">
        <x:f>IF(OR(C23="",E23=""),0,C23*E23)</x:f>
        <x:v>0</x:v>
      </x:c>
    </x:row>
    <x:row r="24" ht="23" customHeight="1">
      <x:c r="A24" s="102" t="n">
        <x:v>20</x:v>
      </x:c>
      <x:c r="B24" s="100" t="str"/>
      <x:c r="C24" s="103"/>
      <x:c r="D24" s="100" t="str"/>
      <x:c r="E24" s="104"/>
      <x:c r="F24" s="37" t="n">
        <x:f>IF(OR(C24="",E24=""),0,C24*E24)</x:f>
        <x:v>0</x:v>
      </x:c>
    </x:row>
    <x:row r="25" ht="23" customHeight="1">
      <x:c r="A25" s="108" t="str">
        <x:v>‫جمع هزینه مواد اولیه هر بچ‬</x:v>
      </x:c>
      <x:c r="B25" s="108"/>
      <x:c r="C25" s="108"/>
      <x:c r="D25" s="108"/>
      <x:c r="E25" s="108"/>
      <x:c r="F25" s="108" t="n">
        <x:f>SUM(F5:F24)</x:f>
        <x:v>2713500</x:v>
      </x:c>
    </x:row>
  </x:sheetData>
  <x:mergeCells>
    <x:mergeCell ref="A1:F1"/>
    <x:mergeCell ref="A2:F2"/>
    <x:mergeCell ref="A25:E25"/>
  </x:mergeCells>
  <x:dataValidations count="3">
    <x:dataValidation type="list" sqref="D5:D24">
      <x:formula1>"کیلوگرم,گرم,لیتر,میلی‌لیتر,عدد,بسته"</x:formula1>
    </x:dataValidation>
    <x:dataValidation type="decimal" operator="greaterThanOrEqual" sqref="C5:C24">
      <x:formula1>0</x:formula1>
    </x:dataValidation>
    <x:dataValidation type="decimal" operator="greaterThanOrEqual" sqref="E5:E24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7" hidden="0" customWidth="1"/>
    <x:col min="3" max="3" width="19" hidden="0" customWidth="1"/>
    <x:col min="4" max="4" width="23" hidden="0" customWidth="1"/>
    <x:col min="5" max="5" width="23" hidden="0" customWidth="1"/>
  </x:cols>
  <x:sheetData>
    <x:row r="1" ht="34" customHeight="1">
      <x:c r="A1" s="4" t="str">
        <x:v>‫انرژی، بسته‌بندی و سایر هزینه‌های متغیر‬</x:v>
      </x:c>
      <x:c r="B1" s="4"/>
      <x:c r="C1" s="4"/>
      <x:c r="D1" s="4"/>
      <x:c r="E1" s="4"/>
    </x:row>
    <x:row r="2" ht="26" customHeight="1">
      <x:c r="A2" s="9" t="str">
        <x:v>‫مصرف و نرخ هر قلم را بر مبنای یک بچ تولید وارد کنید.‬</x:v>
      </x:c>
      <x:c r="B2" s="9"/>
      <x:c r="C2" s="9"/>
      <x:c r="D2" s="9"/>
      <x:c r="E2" s="9"/>
    </x:row>
    <x:row r="4">
      <x:c r="A4" s="16" t="str">
        <x:v>‫انرژی و تأسیسات‬</x:v>
      </x:c>
      <x:c r="B4" s="51"/>
      <x:c r="C4" s="51"/>
      <x:c r="D4" s="51"/>
      <x:c r="E4" s="17"/>
    </x:row>
    <x:row r="5">
      <x:c r="A5" s="96" t="str">
        <x:v>‫مورد‬</x:v>
      </x:c>
      <x:c r="B5" s="97" t="str">
        <x:v>‫مصرف هر بچ‬</x:v>
      </x:c>
      <x:c r="C5" s="97" t="str">
        <x:v>‫واحد‬</x:v>
      </x:c>
      <x:c r="D5" s="97" t="str">
        <x:v>‫نرخ واحد (تومان)‬</x:v>
      </x:c>
      <x:c r="E5" s="98" t="str">
        <x:v>‫هزینه هر بچ (تومان)‬</x:v>
      </x:c>
    </x:row>
    <x:row r="6">
      <x:c r="A6" s="99" t="str">
        <x:v>‫برق‬</x:v>
      </x:c>
      <x:c r="B6" s="109" t="n">
        <x:v>18</x:v>
      </x:c>
      <x:c r="C6" s="99" t="str">
        <x:v>‫کیلووات‌ساعت‬</x:v>
      </x:c>
      <x:c r="D6" s="110" t="n">
        <x:v>4000</x:v>
      </x:c>
      <x:c r="E6" s="37" t="n">
        <x:f>IF(OR(B6="",D6=""),0,B6*D6)</x:f>
        <x:v>72000</x:v>
      </x:c>
    </x:row>
    <x:row r="7">
      <x:c r="A7" s="99" t="str">
        <x:v>‫گاز‬</x:v>
      </x:c>
      <x:c r="B7" s="109" t="n">
        <x:v>12</x:v>
      </x:c>
      <x:c r="C7" s="99" t="str">
        <x:v>‫مترمکعب‬</x:v>
      </x:c>
      <x:c r="D7" s="110" t="n">
        <x:v>2500</x:v>
      </x:c>
      <x:c r="E7" s="37" t="n">
        <x:f>IF(OR(B7="",D7=""),0,B7*D7)</x:f>
        <x:v>30000</x:v>
      </x:c>
    </x:row>
    <x:row r="8">
      <x:c r="A8" s="99" t="str">
        <x:v>‫آب‬</x:v>
      </x:c>
      <x:c r="B8" s="109" t="n">
        <x:v>0.4</x:v>
      </x:c>
      <x:c r="C8" s="99" t="str">
        <x:v>‫مترمکعب‬</x:v>
      </x:c>
      <x:c r="D8" s="110" t="n">
        <x:v>12000</x:v>
      </x:c>
      <x:c r="E8" s="37" t="n">
        <x:f>IF(OR(B8="",D8=""),0,B8*D8)</x:f>
        <x:v>4800</x:v>
      </x:c>
    </x:row>
    <x:row r="9">
      <x:c r="A9" s="99" t="str">
        <x:v>‫نگهداری متغیر تجهیزات‬</x:v>
      </x:c>
      <x:c r="B9" s="109" t="n">
        <x:v>1</x:v>
      </x:c>
      <x:c r="C9" s="99" t="str">
        <x:v>‫بچ‬</x:v>
      </x:c>
      <x:c r="D9" s="110" t="n">
        <x:v>150000</x:v>
      </x:c>
      <x:c r="E9" s="37" t="n">
        <x:f>IF(OR(B9="",D9=""),0,B9*D9)</x:f>
        <x:v>150000</x:v>
      </x:c>
    </x:row>
    <x:row r="10">
      <x:c r="A10" s="108" t="str">
        <x:v>‫جمع انرژی و تأسیسات‬</x:v>
      </x:c>
      <x:c r="B10" s="108"/>
      <x:c r="C10" s="108"/>
      <x:c r="D10" s="108"/>
      <x:c r="E10" s="108" t="n">
        <x:f>SUM(E6:E9)</x:f>
        <x:v>256800</x:v>
      </x:c>
    </x:row>
    <x:row r="13">
      <x:c r="A13" s="16" t="str">
        <x:v>‫بسته‌بندی‬</x:v>
      </x:c>
      <x:c r="B13" s="51"/>
      <x:c r="C13" s="51"/>
      <x:c r="D13" s="51"/>
      <x:c r="E13" s="17"/>
    </x:row>
    <x:row r="14">
      <x:c r="A14" s="96" t="str">
        <x:v>‫قلم بسته‌بندی‬</x:v>
      </x:c>
      <x:c r="B14" s="97" t="str">
        <x:v>‫تعداد هر بچ‬</x:v>
      </x:c>
      <x:c r="C14" s="97" t="str">
        <x:v>‫واحد‬</x:v>
      </x:c>
      <x:c r="D14" s="97" t="str">
        <x:v>‫قیمت هر واحد (تومان)‬</x:v>
      </x:c>
      <x:c r="E14" s="98" t="str">
        <x:v>‫هزینه هر بچ (تومان)‬</x:v>
      </x:c>
    </x:row>
    <x:row r="15">
      <x:c r="A15" s="99" t="str">
        <x:v>‫بسته اصلی محصول‬</x:v>
      </x:c>
      <x:c r="B15" s="109" t="n">
        <x:v>100</x:v>
      </x:c>
      <x:c r="C15" s="99" t="str">
        <x:v>‫عدد‬</x:v>
      </x:c>
      <x:c r="D15" s="110" t="n">
        <x:v>8000</x:v>
      </x:c>
      <x:c r="E15" s="37" t="n">
        <x:f>IF(OR(B15="",D15=""),0,B15*D15)</x:f>
        <x:v>800000</x:v>
      </x:c>
    </x:row>
    <x:row r="16">
      <x:c r="A16" s="99" t="str">
        <x:v>‫لیبل‬</x:v>
      </x:c>
      <x:c r="B16" s="109" t="n">
        <x:v>100</x:v>
      </x:c>
      <x:c r="C16" s="99" t="str">
        <x:v>‫عدد‬</x:v>
      </x:c>
      <x:c r="D16" s="110" t="n">
        <x:v>1000</x:v>
      </x:c>
      <x:c r="E16" s="37" t="n">
        <x:f>IF(OR(B16="",D16=""),0,B16*D16)</x:f>
        <x:v>100000</x:v>
      </x:c>
    </x:row>
    <x:row r="17">
      <x:c r="A17" s="99" t="str">
        <x:v>‫جعبه یا کارتن مادر‬</x:v>
      </x:c>
      <x:c r="B17" s="109" t="n">
        <x:v>5</x:v>
      </x:c>
      <x:c r="C17" s="99" t="str">
        <x:v>‫عدد‬</x:v>
      </x:c>
      <x:c r="D17" s="110" t="n">
        <x:v>30000</x:v>
      </x:c>
      <x:c r="E17" s="37" t="n">
        <x:f>IF(OR(B17="",D17=""),0,B17*D17)</x:f>
        <x:v>150000</x:v>
      </x:c>
    </x:row>
    <x:row r="18">
      <x:c r="A18" s="99" t="str">
        <x:v>‫کاغذ یا لایه محافظ‬</x:v>
      </x:c>
      <x:c r="B18" s="109" t="n">
        <x:v>100</x:v>
      </x:c>
      <x:c r="C18" s="99" t="str">
        <x:v>‫عدد‬</x:v>
      </x:c>
      <x:c r="D18" s="110" t="n">
        <x:v>500</x:v>
      </x:c>
      <x:c r="E18" s="37" t="n">
        <x:f>IF(OR(B18="",D18=""),0,B18*D18)</x:f>
        <x:v>50000</x:v>
      </x:c>
    </x:row>
    <x:row r="19">
      <x:c r="A19" s="99" t="str">
        <x:v>‫پاکت حمل‬</x:v>
      </x:c>
      <x:c r="B19" s="109" t="n">
        <x:v>10</x:v>
      </x:c>
      <x:c r="C19" s="99" t="str">
        <x:v>‫عدد‬</x:v>
      </x:c>
      <x:c r="D19" s="110" t="n">
        <x:v>5000</x:v>
      </x:c>
      <x:c r="E19" s="37" t="n">
        <x:f>IF(OR(B19="",D19=""),0,B19*D19)</x:f>
        <x:v>50000</x:v>
      </x:c>
    </x:row>
    <x:row r="20">
      <x:c r="A20" s="99" t="str">
        <x:v>‫سایر بسته‌بندی‬</x:v>
      </x:c>
      <x:c r="B20" s="109" t="n">
        <x:v>1</x:v>
      </x:c>
      <x:c r="C20" s="99" t="str">
        <x:v>‫بچ‬</x:v>
      </x:c>
      <x:c r="D20" s="110" t="n">
        <x:v>0</x:v>
      </x:c>
      <x:c r="E20" s="37" t="n">
        <x:f>IF(OR(B20="",D20=""),0,B20*D20)</x:f>
        <x:v>0</x:v>
      </x:c>
    </x:row>
    <x:row r="21">
      <x:c r="A21" s="108" t="str">
        <x:v>‫جمع بسته‌بندی‬</x:v>
      </x:c>
      <x:c r="B21" s="108"/>
      <x:c r="C21" s="108"/>
      <x:c r="D21" s="108"/>
      <x:c r="E21" s="108" t="n">
        <x:f>SUM(E15:E20)</x:f>
        <x:v>1150000</x:v>
      </x:c>
    </x:row>
    <x:row r="24">
      <x:c r="A24" s="16" t="str">
        <x:v>‫سایر هزینه‌های متغیر هر بچ‬</x:v>
      </x:c>
      <x:c r="B24" s="51"/>
      <x:c r="C24" s="51"/>
      <x:c r="D24" s="51"/>
      <x:c r="E24" s="17"/>
    </x:row>
    <x:row r="25">
      <x:c r="A25" s="96" t="str">
        <x:v>‫مورد‬</x:v>
      </x:c>
      <x:c r="B25" s="97" t="str">
        <x:v>‫تعداد‬</x:v>
      </x:c>
      <x:c r="C25" s="97" t="str">
        <x:v>‫واحد‬</x:v>
      </x:c>
      <x:c r="D25" s="97" t="str">
        <x:v>‫نرخ واحد (تومان)‬</x:v>
      </x:c>
      <x:c r="E25" s="98" t="str">
        <x:v>‫هزینه هر بچ (تومان)‬</x:v>
      </x:c>
    </x:row>
    <x:row r="26">
      <x:c r="A26" s="99" t="str">
        <x:v>‫مواد شوینده و مصرفی‬</x:v>
      </x:c>
      <x:c r="B26" s="109" t="n">
        <x:v>1</x:v>
      </x:c>
      <x:c r="C26" s="99" t="str">
        <x:v>‫بچ‬</x:v>
      </x:c>
      <x:c r="D26" s="110" t="n">
        <x:v>100000</x:v>
      </x:c>
      <x:c r="E26" s="37" t="n">
        <x:f>IF(OR(B26="",D26=""),0,B26*D26)</x:f>
        <x:v>100000</x:v>
      </x:c>
    </x:row>
    <x:row r="27">
      <x:c r="A27" s="99" t="str">
        <x:v>‫حمل متغیر‬</x:v>
      </x:c>
      <x:c r="B27" s="109" t="n">
        <x:v>1</x:v>
      </x:c>
      <x:c r="C27" s="99" t="str">
        <x:v>‫بچ‬</x:v>
      </x:c>
      <x:c r="D27" s="110" t="n">
        <x:v>150000</x:v>
      </x:c>
      <x:c r="E27" s="37" t="n">
        <x:f>IF(OR(B27="",D27=""),0,B27*D27)</x:f>
        <x:v>150000</x:v>
      </x:c>
    </x:row>
    <x:row r="28">
      <x:c r="A28" s="99" t="str">
        <x:v>‫سایر‬</x:v>
      </x:c>
      <x:c r="B28" s="109" t="n">
        <x:v>1</x:v>
      </x:c>
      <x:c r="C28" s="99" t="str">
        <x:v>‫بچ‬</x:v>
      </x:c>
      <x:c r="D28" s="110" t="n">
        <x:v>0</x:v>
      </x:c>
      <x:c r="E28" s="37" t="n">
        <x:f>IF(OR(B28="",D28=""),0,B28*D28)</x:f>
        <x:v>0</x:v>
      </x:c>
    </x:row>
    <x:row r="29">
      <x:c r="A29" s="108" t="str">
        <x:v>‫جمع سایر هزینه متغیر‬</x:v>
      </x:c>
      <x:c r="B29" s="108"/>
      <x:c r="C29" s="108"/>
      <x:c r="D29" s="108"/>
      <x:c r="E29" s="108" t="n">
        <x:f>SUM(E26:E28)</x:f>
        <x:v>250000</x:v>
      </x:c>
    </x:row>
  </x:sheetData>
  <x:mergeCells>
    <x:mergeCell ref="A1:E1"/>
    <x:mergeCell ref="A2:E2"/>
    <x:mergeCell ref="A4:E4"/>
    <x:mergeCell ref="A10:D10"/>
    <x:mergeCell ref="A13:E13"/>
    <x:mergeCell ref="A21:D21"/>
    <x:mergeCell ref="A24:E24"/>
    <x:mergeCell ref="A29:D29"/>
  </x:mergeCells>
  <x:dataValidations count="3">
    <x:dataValidation type="decimal" operator="greaterThanOrEqual" sqref="B6:B9">
      <x:formula1>0</x:formula1>
    </x:dataValidation>
    <x:dataValidation type="decimal" operator="greaterThanOrEqual" sqref="B15:B20">
      <x:formula1>0</x:formula1>
    </x:dataValidation>
    <x:dataValidation type="decimal" operator="greaterThanOrEqual" sqref="B26:B28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6" hidden="0" customWidth="1"/>
    <x:col min="3" max="3" width="16" hidden="0" customWidth="1"/>
    <x:col min="4" max="4" width="16" hidden="0" customWidth="1"/>
    <x:col min="5" max="5" width="14" hidden="0" customWidth="1"/>
    <x:col min="6" max="6" width="24" hidden="0" customWidth="1"/>
  </x:cols>
  <x:sheetData>
    <x:row r="1" ht="34" customHeight="1">
      <x:c r="A1" s="4" t="str">
        <x:v>‫کنترل صحت مدل‬</x:v>
      </x:c>
      <x:c r="B1" s="4"/>
      <x:c r="C1" s="4"/>
      <x:c r="D1" s="4"/>
      <x:c r="E1" s="4"/>
      <x:c r="F1" s="4"/>
    </x:row>
    <x:row r="2" ht="26" customHeight="1">
      <x:c r="A2" s="9" t="str">
        <x:v>‫در صورت مشاهده «خطا»، ورودی مربوطه را از محل ذکرشده اصلاح کنید.‬</x:v>
      </x:c>
      <x:c r="B2" s="9"/>
      <x:c r="C2" s="9"/>
      <x:c r="D2" s="9"/>
      <x:c r="E2" s="9"/>
      <x:c r="F2" s="9"/>
    </x:row>
    <x:row r="4">
      <x:c r="A4" s="96" t="str">
        <x:v>‫کنترل‬</x:v>
      </x:c>
      <x:c r="B4" s="97" t="str">
        <x:v>‫مقدار واقعی‬</x:v>
      </x:c>
      <x:c r="C4" s="97" t="str">
        <x:v>‫انتظار‬</x:v>
      </x:c>
      <x:c r="D4" s="97" t="str">
        <x:v>‫اختلاف‬</x:v>
      </x:c>
      <x:c r="E4" s="97" t="str">
        <x:v>‫وضعیت‬</x:v>
      </x:c>
      <x:c r="F4" s="98" t="str">
        <x:v>‫محل اصلاح‬</x:v>
      </x:c>
    </x:row>
    <x:row r="5">
      <x:c r="A5" s="281" t="str">
        <x:v>‫خروجی هر بچ بزرگ‌تر از صفر‬</x:v>
      </x:c>
      <x:c r="B5" s="284" t="n">
        <x:f>'ورودی‌ها'!B6</x:f>
        <x:v>100</x:v>
      </x:c>
      <x:c r="C5" s="284" t="n">
        <x:v>1</x:v>
      </x:c>
      <x:c r="D5" s="284" t="n">
        <x:f>B5-C5</x:f>
        <x:v>99</x:v>
      </x:c>
      <x:c r="E5" s="281" t="str">
        <x:f>IF(B5&gt;0,"تأیید","خطا")</x:f>
        <x:v>تأیید</x:v>
      </x:c>
      <x:c r="F5" s="281" t="str">
        <x:v>‫ورودی‌ها!B6‬</x:v>
      </x:c>
    </x:row>
    <x:row r="6">
      <x:c r="A6" s="282" t="str">
        <x:v>‫ضایعات بین صفر تا ۳۰ درصد‬</x:v>
      </x:c>
      <x:c r="B6" s="287" t="n">
        <x:f>'ورودی‌ها'!B7</x:f>
        <x:v>0.05</x:v>
      </x:c>
      <x:c r="C6" s="285" t="n">
        <x:v>0.3</x:v>
      </x:c>
      <x:c r="D6" s="285" t="n">
        <x:f>C5-B5</x:f>
        <x:v>-99</x:v>
      </x:c>
      <x:c r="E6" s="282" t="str">
        <x:f>IF(AND(B6&gt;=0,B6&lt;=C6),"تأیید","خطا")</x:f>
        <x:v>تأیید</x:v>
      </x:c>
      <x:c r="F6" s="282" t="str">
        <x:v>‫ورودی‌ها!B7‬</x:v>
      </x:c>
    </x:row>
    <x:row r="7">
      <x:c r="A7" s="282" t="str">
        <x:v>‫حاشیه سود هدف بین صفر تا ۸۰ درصد‬</x:v>
      </x:c>
      <x:c r="B7" s="287" t="n">
        <x:f>'ورودی‌ها'!B10</x:f>
        <x:v>0.35</x:v>
      </x:c>
      <x:c r="C7" s="285" t="n">
        <x:v>0.8</x:v>
      </x:c>
      <x:c r="D7" s="285" t="n">
        <x:f>C6-B6</x:f>
        <x:v>0.25</x:v>
      </x:c>
      <x:c r="E7" s="282" t="str">
        <x:f>IF(AND(B7&gt;=0,B7&lt;=C7),"تأیید","خطا")</x:f>
        <x:v>تأیید</x:v>
      </x:c>
      <x:c r="F7" s="282" t="str">
        <x:v>‫ورودی‌ها!B10‬</x:v>
      </x:c>
    </x:row>
    <x:row r="8">
      <x:c r="A8" s="282" t="str">
        <x:v>‫قیمت فروش بالاتر از قیمت تمام‌شده‬</x:v>
      </x:c>
      <x:c r="B8" s="285" t="n">
        <x:f>'ورودی‌ها'!B11-'داشبورد'!E11</x:f>
        <x:v>33733.68421052631</x:v>
      </x:c>
      <x:c r="C8" s="285" t="n">
        <x:v>0</x:v>
      </x:c>
      <x:c r="D8" s="285" t="n">
        <x:f>B8-C8</x:f>
        <x:v>33733.68421052631</x:v>
      </x:c>
      <x:c r="E8" s="282" t="str">
        <x:f>IF(B8&gt;0,"تأیید","خطا")</x:f>
        <x:v>تأیید</x:v>
      </x:c>
      <x:c r="F8" s="282" t="str">
        <x:v>‫ورودی‌ها!B11‬</x:v>
      </x:c>
    </x:row>
    <x:row r="9">
      <x:c r="A9" s="282" t="str">
        <x:v>‫حاشیه مشارکت مثبت‬</x:v>
      </x:c>
      <x:c r="B9" s="285" t="n">
        <x:f>'داشبورد'!E16</x:f>
        <x:v>33733.68421052631</x:v>
      </x:c>
      <x:c r="C9" s="285" t="n">
        <x:v>0</x:v>
      </x:c>
      <x:c r="D9" s="285" t="n">
        <x:f>B9-C9</x:f>
        <x:v>33733.68421052631</x:v>
      </x:c>
      <x:c r="E9" s="282" t="str">
        <x:f>IF(B9&gt;0,"تأیید","خطا")</x:f>
        <x:v>تأیید</x:v>
      </x:c>
      <x:c r="F9" s="282" t="str">
        <x:v>‫قیمت فروش یا هزینه متغیر‬</x:v>
      </x:c>
    </x:row>
    <x:row r="10">
      <x:c r="A10" s="283" t="str">
        <x:v>‫هزینه ثابت ماهانه ثبت شده‬</x:v>
      </x:c>
      <x:c r="B10" s="286" t="n">
        <x:f>'ورودی‌ها'!E10</x:f>
        <x:v>190000000</x:v>
      </x:c>
      <x:c r="C10" s="286" t="n">
        <x:v>1</x:v>
      </x:c>
      <x:c r="D10" s="286" t="n">
        <x:f>B10-C10</x:f>
        <x:v>189999999</x:v>
      </x:c>
      <x:c r="E10" s="283" t="str">
        <x:f>IF(B10&gt;0,"تأیید","خطا")</x:f>
        <x:v>تأیید</x:v>
      </x:c>
      <x:c r="F10" s="283" t="str">
        <x:v>‫ورودی‌ها!E5:E9‬</x:v>
      </x:c>
    </x:row>
    <x:row r="13">
      <x:c r="A13" s="16" t="str">
        <x:v>‫وضعیت نهایی مدل‬</x:v>
      </x:c>
      <x:c r="B13" s="51"/>
      <x:c r="C13" s="51"/>
      <x:c r="D13" s="51"/>
      <x:c r="E13" s="51"/>
      <x:c r="F13" s="17"/>
    </x:row>
    <x:row r="15">
      <x:c r="A15" s="301" t="str">
        <x:f>IF(COUNTIF(E5:E10,"خطا")=0,"‫مدل آماده استفاده است‬","‫مدل نیازمند بررسی ورودی‌ها است‬")</x:f>
        <x:v>‫مدل آماده استفاده است‬</x:v>
      </x:c>
      <x:c r="B15" s="302"/>
      <x:c r="C15" s="302"/>
      <x:c r="D15" s="303"/>
      <x:c r="E15" s="310" t="n">
        <x:f>COUNTIF(E5:E10,"خطا")</x:f>
        <x:v>0</x:v>
      </x:c>
      <x:c r="F15" s="310"/>
    </x:row>
    <x:row r="16">
      <x:c r="A16" s="304"/>
      <x:c r="B16" s="305"/>
      <x:c r="C16" s="305"/>
      <x:c r="D16" s="306"/>
      <x:c r="E16" s="310"/>
      <x:c r="F16" s="310"/>
    </x:row>
  </x:sheetData>
  <x:mergeCells>
    <x:mergeCell ref="A1:F1"/>
    <x:mergeCell ref="A2:F2"/>
    <x:mergeCell ref="A13:F13"/>
    <x:mergeCell ref="A15:D16"/>
    <x:mergeCell ref="E15:F16"/>
  </x:mergeCells>
  <x:conditionalFormatting sqref="E5:E10">
    <x:cfRule type="containsText" dxfId="0" priority="1" operator="containsText" text="خطا"/>
    <x:cfRule type="containsText" dxfId="1" priority="2" operator="containsText" text="تأیید"/>
  </x:conditionalFormatting>
  <x:pageMargins left="0.7" right="0.7" top="0.75" bottom="0.75" header="0.3" footer="0.3"/>
</x:worksheet>
</file>